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7"/>
  </bookViews>
  <sheets>
    <sheet name="预选赛" sheetId="1" r:id="rId1"/>
    <sheet name="赛程" sheetId="2" r:id="rId2"/>
    <sheet name="资格赛" sheetId="3" r:id="rId3"/>
    <sheet name="初赛各题得分表" sheetId="4" r:id="rId4"/>
    <sheet name="初赛最终成绩表" sheetId="5" r:id="rId5"/>
    <sheet name="复赛选手得分表" sheetId="6" r:id="rId6"/>
    <sheet name="决赛选手得分表" sheetId="7" r:id="rId7"/>
    <sheet name="总积分榜" sheetId="8" r:id="rId8"/>
    <sheet name="初赛奖项评选结果" sheetId="10" r:id="rId9"/>
    <sheet name="奖项评选结果汇总" sheetId="9" r:id="rId10"/>
  </sheets>
  <definedNames>
    <definedName name="_xlnm._FilterDatabase" localSheetId="2" hidden="1">资格赛!$O$3:$T$20</definedName>
    <definedName name="_xlnm._FilterDatabase" localSheetId="5" hidden="1">复赛选手得分表!#REF!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<sst xmlns="http://schemas.openxmlformats.org/spreadsheetml/2006/main" count="1072" uniqueCount="252">
  <si>
    <t>2021年MW杯预选赛数据总表</t>
  </si>
  <si>
    <t>2021年MW杯预选赛积分榜</t>
  </si>
  <si>
    <t>小组</t>
  </si>
  <si>
    <t>选手名</t>
  </si>
  <si>
    <t>UID</t>
  </si>
  <si>
    <t>选手码</t>
  </si>
  <si>
    <t>上传时间</t>
  </si>
  <si>
    <t>评委1</t>
  </si>
  <si>
    <t>评委2</t>
  </si>
  <si>
    <t>评委1得分</t>
  </si>
  <si>
    <t>评委2得分</t>
  </si>
  <si>
    <t>平均分</t>
  </si>
  <si>
    <t>最终得分</t>
  </si>
  <si>
    <t>得分率</t>
  </si>
  <si>
    <t>排名</t>
  </si>
  <si>
    <t>a组</t>
  </si>
  <si>
    <t>TNT与爬行者</t>
  </si>
  <si>
    <t>a1</t>
  </si>
  <si>
    <t>123568024（总）</t>
  </si>
  <si>
    <t>Tian-BY（赛）</t>
  </si>
  <si>
    <t>nmnmoooh</t>
  </si>
  <si>
    <t>c5</t>
  </si>
  <si>
    <t>克洛伊Prime</t>
  </si>
  <si>
    <t>a2</t>
  </si>
  <si>
    <t>无视我233</t>
  </si>
  <si>
    <t>c4</t>
  </si>
  <si>
    <t>绿色的糖果</t>
  </si>
  <si>
    <t>a3</t>
  </si>
  <si>
    <t>s小s飞s侠s</t>
  </si>
  <si>
    <t>a5</t>
  </si>
  <si>
    <t>快乐mario9</t>
  </si>
  <si>
    <t>a4</t>
  </si>
  <si>
    <t>Tian-BY</t>
  </si>
  <si>
    <t>d4</t>
  </si>
  <si>
    <t>把僵尸炖了</t>
  </si>
  <si>
    <t>b1</t>
  </si>
  <si>
    <t>b组</t>
  </si>
  <si>
    <t>Fahlee（总）</t>
  </si>
  <si>
    <t>s小s飞s侠s（赛）</t>
  </si>
  <si>
    <t>Hypercube</t>
  </si>
  <si>
    <t>d3</t>
  </si>
  <si>
    <t>zqh——123</t>
  </si>
  <si>
    <t>b2</t>
  </si>
  <si>
    <t>c3</t>
  </si>
  <si>
    <t>2333ty</t>
  </si>
  <si>
    <t>b3</t>
  </si>
  <si>
    <t>yuyangmiau</t>
  </si>
  <si>
    <t>b4</t>
  </si>
  <si>
    <t>未上传</t>
  </si>
  <si>
    <t>N/A</t>
  </si>
  <si>
    <t>数字1528君</t>
  </si>
  <si>
    <t>d2</t>
  </si>
  <si>
    <t>大爷23大买卖吗</t>
  </si>
  <si>
    <t>b5</t>
  </si>
  <si>
    <t>c组</t>
  </si>
  <si>
    <t>ZHIYUAN</t>
  </si>
  <si>
    <t>c1</t>
  </si>
  <si>
    <t>yuyangmiau（赛）</t>
  </si>
  <si>
    <t>把僵尸炖了（赛）</t>
  </si>
  <si>
    <t>wyf01234567</t>
  </si>
  <si>
    <t>c2</t>
  </si>
  <si>
    <t>6463喝喝了</t>
  </si>
  <si>
    <t>d1</t>
  </si>
  <si>
    <t>d组</t>
  </si>
  <si>
    <t>1168438795（赛）</t>
  </si>
  <si>
    <t>马里奥奥里马</t>
  </si>
  <si>
    <t>备注：c5选手评委1为引入评委@123568024</t>
  </si>
  <si>
    <t>2021年MW杯赛程表</t>
  </si>
  <si>
    <t>比赛阶段</t>
  </si>
  <si>
    <t>内容</t>
  </si>
  <si>
    <t>开始时间</t>
  </si>
  <si>
    <t>结束时间</t>
  </si>
  <si>
    <t>报名赛</t>
  </si>
  <si>
    <t>预选赛</t>
  </si>
  <si>
    <t>报名</t>
  </si>
  <si>
    <t>报名选手签到</t>
  </si>
  <si>
    <t>抽签</t>
  </si>
  <si>
    <t>比赛</t>
  </si>
  <si>
    <t>评分</t>
  </si>
  <si>
    <t>晋级选手签到</t>
  </si>
  <si>
    <t>资格赛</t>
  </si>
  <si>
    <t>正式比赛</t>
  </si>
  <si>
    <t>初赛</t>
  </si>
  <si>
    <t>第一题公布</t>
  </si>
  <si>
    <t>第二题公布</t>
  </si>
  <si>
    <t>第三题公布</t>
  </si>
  <si>
    <t>第四题公布</t>
  </si>
  <si>
    <t>第一轮截止</t>
  </si>
  <si>
    <t>第二轮截止</t>
  </si>
  <si>
    <t>第三轮截止</t>
  </si>
  <si>
    <t>复赛</t>
  </si>
  <si>
    <t>决赛</t>
  </si>
  <si>
    <t>2021年MW杯资格赛选手总表</t>
  </si>
  <si>
    <t>2021年预选赛&amp;资格赛联合排名表</t>
  </si>
  <si>
    <t>签到情况</t>
  </si>
  <si>
    <t>已签到</t>
  </si>
  <si>
    <t>Andrews123</t>
  </si>
  <si>
    <t>色粉堵塞</t>
  </si>
  <si>
    <t>—</t>
  </si>
  <si>
    <t>超级玛丽迷01</t>
  </si>
  <si>
    <t>2021年MW杯初赛各题得分表</t>
  </si>
  <si>
    <t>第
一
题</t>
  </si>
  <si>
    <t>第
二
题</t>
  </si>
  <si>
    <t>第
三
题</t>
  </si>
  <si>
    <t>第
四
题</t>
  </si>
  <si>
    <t>第一题</t>
  </si>
  <si>
    <t>第二题</t>
  </si>
  <si>
    <t>第三题</t>
  </si>
  <si>
    <t>第四题</t>
  </si>
  <si>
    <t>评委1
得分</t>
  </si>
  <si>
    <t>评委2
得分</t>
  </si>
  <si>
    <t>最终
得分</t>
  </si>
  <si>
    <t>A组</t>
  </si>
  <si>
    <t>A1</t>
  </si>
  <si>
    <t>√</t>
  </si>
  <si>
    <r>
      <rPr>
        <sz val="8"/>
        <rFont val="微软雅黑"/>
        <charset val="134"/>
      </rPr>
      <t xml:space="preserve">123568024
</t>
    </r>
    <r>
      <rPr>
        <i/>
        <u/>
        <sz val="8"/>
        <rFont val="微软雅黑"/>
        <charset val="134"/>
      </rPr>
      <t>zqh——123（赛）</t>
    </r>
  </si>
  <si>
    <r>
      <rPr>
        <sz val="8"/>
        <rFont val="微软雅黑"/>
        <charset val="134"/>
      </rPr>
      <t xml:space="preserve">26
</t>
    </r>
    <r>
      <rPr>
        <i/>
        <u/>
        <sz val="8"/>
        <rFont val="微软雅黑"/>
        <charset val="134"/>
      </rPr>
      <t>4</t>
    </r>
  </si>
  <si>
    <t>yuyangmiau（总）</t>
  </si>
  <si>
    <t>A2</t>
  </si>
  <si>
    <t>A3</t>
  </si>
  <si>
    <t>A4</t>
  </si>
  <si>
    <t>B组</t>
  </si>
  <si>
    <t>B1</t>
  </si>
  <si>
    <r>
      <rPr>
        <sz val="8"/>
        <rFont val="微软雅黑"/>
        <charset val="134"/>
      </rPr>
      <t xml:space="preserve">把僵尸炖了（赛）
</t>
    </r>
    <r>
      <rPr>
        <i/>
        <sz val="8"/>
        <rFont val="微软雅黑"/>
        <charset val="134"/>
      </rPr>
      <t>s小s飞s侠s（总）</t>
    </r>
  </si>
  <si>
    <r>
      <rPr>
        <sz val="8"/>
        <rFont val="微软雅黑"/>
        <charset val="134"/>
      </rPr>
      <t xml:space="preserve">13
</t>
    </r>
    <r>
      <rPr>
        <i/>
        <sz val="8"/>
        <rFont val="微软雅黑"/>
        <charset val="134"/>
      </rPr>
      <t>7</t>
    </r>
  </si>
  <si>
    <t>B2</t>
  </si>
  <si>
    <t>B3</t>
  </si>
  <si>
    <t>B4</t>
  </si>
  <si>
    <t>C组</t>
  </si>
  <si>
    <t>C1</t>
  </si>
  <si>
    <t>Fahlee（办）</t>
  </si>
  <si>
    <t>s小s飞s侠s（总）</t>
  </si>
  <si>
    <t>C2</t>
  </si>
  <si>
    <t>C3</t>
  </si>
  <si>
    <t>C4</t>
  </si>
  <si>
    <t>D组</t>
  </si>
  <si>
    <t>D1</t>
  </si>
  <si>
    <t>我懂你不懂的lz</t>
  </si>
  <si>
    <t>zqh——123（赛）</t>
  </si>
  <si>
    <t>D2</t>
  </si>
  <si>
    <t>ƒresh★LAKE</t>
  </si>
  <si>
    <t>D3</t>
  </si>
  <si>
    <t>D4</t>
  </si>
  <si>
    <t>2021年MW杯初赛最终成绩表</t>
  </si>
  <si>
    <t>2021年MW杯初赛A组积分榜</t>
  </si>
  <si>
    <t>第一轮上传关卡（7-19 20:00前）</t>
  </si>
  <si>
    <t>第二轮上传关卡（7-22 20:00前）</t>
  </si>
  <si>
    <t>第三轮上传关卡（7-25 20:00前）</t>
  </si>
  <si>
    <t>第一次
扣分</t>
  </si>
  <si>
    <t>第二次
扣分</t>
  </si>
  <si>
    <t>第三次
扣分</t>
  </si>
  <si>
    <t>累计
扣分</t>
  </si>
  <si>
    <t>总成绩</t>
  </si>
  <si>
    <t>2021年MW杯初赛B组积分榜</t>
  </si>
  <si>
    <t>2021年MW杯初赛C组积分榜</t>
  </si>
  <si>
    <t>注：白色表示未被选取的关卡</t>
  </si>
  <si>
    <t>2021年MW杯初赛D组积分榜</t>
  </si>
  <si>
    <t>2021年MW杯复赛选手得分表</t>
  </si>
  <si>
    <t>区</t>
  </si>
  <si>
    <t>最终成绩</t>
  </si>
  <si>
    <t>1区</t>
  </si>
  <si>
    <t>1A</t>
  </si>
  <si>
    <t>2021年MW杯复赛1区积分榜</t>
  </si>
  <si>
    <t>1B</t>
  </si>
  <si>
    <t>1C</t>
  </si>
  <si>
    <t>1D</t>
  </si>
  <si>
    <t>2区</t>
  </si>
  <si>
    <t>2A</t>
  </si>
  <si>
    <r>
      <rPr>
        <sz val="8"/>
        <rFont val="微软雅黑"/>
        <charset val="134"/>
      </rPr>
      <t xml:space="preserve">yuyangmiau（总）
</t>
    </r>
    <r>
      <rPr>
        <i/>
        <sz val="8"/>
        <rFont val="微软雅黑"/>
        <charset val="134"/>
      </rPr>
      <t xml:space="preserve">s小s飞s侠s（总）
</t>
    </r>
    <r>
      <rPr>
        <i/>
        <u/>
        <sz val="8"/>
        <rFont val="微软雅黑"/>
        <charset val="134"/>
      </rPr>
      <t>nmnmoooh</t>
    </r>
  </si>
  <si>
    <t>2B</t>
  </si>
  <si>
    <t>2C</t>
  </si>
  <si>
    <t>2D</t>
  </si>
  <si>
    <t>2021年MW杯复赛2区积分榜</t>
  </si>
  <si>
    <t>2021年MW杯决赛选手得分表</t>
  </si>
  <si>
    <t>评委3</t>
  </si>
  <si>
    <t>评委4</t>
  </si>
  <si>
    <t>评委3
得分</t>
  </si>
  <si>
    <t>评委4
得分</t>
  </si>
  <si>
    <t>S</t>
  </si>
  <si>
    <t>Fahlee</t>
  </si>
  <si>
    <t>M</t>
  </si>
  <si>
    <t>W</t>
  </si>
  <si>
    <t>P</t>
  </si>
  <si>
    <t>20250608备注：此榜排名已弃用不计入历届总表统计</t>
  </si>
  <si>
    <t>20250608备注：此榜排名重新按总积分排名</t>
  </si>
  <si>
    <t>2021年MW杯正赛总积分榜</t>
  </si>
  <si>
    <t>成绩</t>
  </si>
  <si>
    <t>初赛得分</t>
  </si>
  <si>
    <t>复赛得分</t>
  </si>
  <si>
    <t>决赛得分</t>
  </si>
  <si>
    <t>总积分</t>
  </si>
  <si>
    <t>决赛/冠军</t>
  </si>
  <si>
    <t>决赛/4强</t>
  </si>
  <si>
    <t>决赛/亚军</t>
  </si>
  <si>
    <t>决赛/季军</t>
  </si>
  <si>
    <t>复赛/8强</t>
  </si>
  <si>
    <t>初赛/16强</t>
  </si>
  <si>
    <t>【最佳欣赏奖】</t>
  </si>
  <si>
    <t>【综合发挥奖】</t>
  </si>
  <si>
    <t>【最佳评分报告奖】</t>
  </si>
  <si>
    <t>题号</t>
  </si>
  <si>
    <t>作者</t>
  </si>
  <si>
    <t>关卡名</t>
  </si>
  <si>
    <t>选手</t>
  </si>
  <si>
    <t>编号</t>
  </si>
  <si>
    <t>评委</t>
  </si>
  <si>
    <t>D2-B1-Berserker Soul.smwl</t>
  </si>
  <si>
    <t>D2-ERODED VALLEY.smwl</t>
  </si>
  <si>
    <t>【最佳创新奖】</t>
  </si>
  <si>
    <t>【最佳效率奖】</t>
  </si>
  <si>
    <t>A1-16-way travel.smwl</t>
  </si>
  <si>
    <t>B2-Three Colours Garden.smwl</t>
  </si>
  <si>
    <t>【最佳设计奖】</t>
  </si>
  <si>
    <t>【最佳敬业奖】</t>
  </si>
  <si>
    <t>D2-2B-The Barrier III.smwl</t>
  </si>
  <si>
    <t>B、C</t>
  </si>
  <si>
    <t>【最佳体验奖】</t>
  </si>
  <si>
    <t>D</t>
  </si>
  <si>
    <t>【最佳评委奖】</t>
  </si>
  <si>
    <t>A2-Mountain.smwl</t>
  </si>
  <si>
    <t>【最具个人特色奖】</t>
  </si>
  <si>
    <t>B2-There is no level.smwl</t>
  </si>
  <si>
    <t>【最佳生草奖】</t>
  </si>
  <si>
    <t>B4-Sky Land.smwl</t>
  </si>
  <si>
    <t>【最佳剧情奖】</t>
  </si>
  <si>
    <t>D2-1B-HOPE ALIVE.smwl</t>
  </si>
  <si>
    <t>【最佳综合奖】</t>
  </si>
  <si>
    <t>2021年第十届MW杯奖项汇总表</t>
  </si>
  <si>
    <t>关卡类奖项</t>
  </si>
  <si>
    <t>个人类奖项</t>
  </si>
  <si>
    <t>评分报告奖项</t>
  </si>
  <si>
    <t>题目</t>
  </si>
  <si>
    <t>初赛第一题</t>
  </si>
  <si>
    <t>初赛第四题</t>
  </si>
  <si>
    <t>初赛第二题</t>
  </si>
  <si>
    <t>P-Mysterious Sea.smwl</t>
  </si>
  <si>
    <t>初赛第三题</t>
  </si>
  <si>
    <t>复赛第一题</t>
  </si>
  <si>
    <t>2C-Colour exploration.smwl</t>
  </si>
  <si>
    <t>复赛&amp;决赛</t>
  </si>
  <si>
    <t>复赛一三题</t>
  </si>
  <si>
    <t>SMWP</t>
  </si>
  <si>
    <t>复赛第二题</t>
  </si>
  <si>
    <t>复赛第三题</t>
  </si>
  <si>
    <t>1B-A-TO-Z.smwl</t>
  </si>
  <si>
    <t>1D-平行世界（单关删减版）.smwl</t>
  </si>
  <si>
    <t xml:space="preserve">S-XXXX-小飞侠S-haben.swml，_______________。选手码的“S”，是薮猫（Serval）的“S”！我最喜欢神触猫步聚聚了！！！（By S-huzi1528jun.swml）.smwl </t>
  </si>
  <si>
    <t>1C-Myself.smwl 1C-My Opponents.smwl</t>
  </si>
  <si>
    <t>1C-Be Yourself.smwl</t>
  </si>
  <si>
    <t>1D-NoGrassHere.smwl</t>
  </si>
  <si>
    <t>M-Ragnarok.smwl</t>
  </si>
  <si>
    <t>2A-超级玛丽迷01-初赛第三题-B4 Minigame Rooms EX.smwl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</si>
</sst>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  <numFmt numFmtId="177" formatCode="yyyy/m/d\ h:mm;@"/>
    <numFmt numFmtId="178" formatCode="yyyy/m/d;@"/>
  </numFmts>
  <fonts count="41">
    <font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8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i/>
      <u/>
      <sz val="8"/>
      <name val="微软雅黑"/>
      <charset val="134"/>
    </font>
    <font>
      <i/>
      <sz val="8"/>
      <name val="微软雅黑"/>
      <charset val="134"/>
    </font>
    <font>
      <b/>
      <sz val="9"/>
      <color theme="0"/>
      <name val="微软雅黑"/>
      <charset val="134"/>
    </font>
    <font>
      <sz val="9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name val="微软雅黑"/>
      <charset val="134"/>
    </font>
    <font>
      <i/>
      <u/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4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48" applyNumberFormat="0" applyAlignment="0" applyProtection="0">
      <alignment vertical="center"/>
    </xf>
    <xf numFmtId="0" fontId="31" fillId="13" borderId="49" applyNumberFormat="0" applyAlignment="0" applyProtection="0">
      <alignment vertical="center"/>
    </xf>
    <xf numFmtId="0" fontId="32" fillId="13" borderId="48" applyNumberFormat="0" applyAlignment="0" applyProtection="0">
      <alignment vertical="center"/>
    </xf>
    <xf numFmtId="0" fontId="33" fillId="14" borderId="50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0" borderId="5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6" fillId="10" borderId="38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176" fontId="1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bgColor theme="0" tint="-0.25"/>
        </patternFill>
      </fill>
    </dxf>
    <dxf>
      <font>
        <b val="1"/>
        <i val="0"/>
        <color auto="1"/>
      </font>
      <fill>
        <patternFill patternType="solid">
          <bgColor rgb="FFFFC000"/>
        </patternFill>
      </fill>
    </dxf>
    <dxf>
      <font>
        <b val="1"/>
        <i val="0"/>
        <color auto="1"/>
      </font>
      <fill>
        <patternFill patternType="solid">
          <bgColor rgb="FF00B0F0"/>
        </patternFill>
      </fill>
    </dxf>
    <dxf>
      <font>
        <b val="1"/>
        <i val="0"/>
        <color auto="1"/>
      </font>
      <fill>
        <patternFill patternType="solid">
          <bgColor rgb="FFFF0000"/>
        </patternFill>
      </fill>
    </dxf>
    <dxf>
      <font>
        <b val="1"/>
        <i val="0"/>
        <color auto="1"/>
      </font>
      <fill>
        <patternFill patternType="solid">
          <bgColor rgb="FF92D050"/>
        </patternFill>
      </fill>
    </dxf>
    <dxf>
      <font>
        <b val="1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23"/>
  <sheetViews>
    <sheetView workbookViewId="0">
      <selection activeCell="L18" sqref="L14:L18"/>
    </sheetView>
  </sheetViews>
  <sheetFormatPr defaultColWidth="9" defaultRowHeight="13.5"/>
  <cols>
    <col min="1" max="1" width="9.375"/>
    <col min="2" max="2" width="4.125" customWidth="1"/>
    <col min="3" max="3" width="11.25" customWidth="1"/>
    <col min="4" max="4" width="3.75" customWidth="1"/>
    <col min="5" max="5" width="5.5" customWidth="1"/>
    <col min="6" max="6" width="7.875" customWidth="1"/>
    <col min="7" max="7" width="14" customWidth="1"/>
    <col min="8" max="8" width="3.75" customWidth="1"/>
    <col min="9" max="9" width="12.625" customWidth="1"/>
    <col min="10" max="10" width="3.75" customWidth="1"/>
    <col min="11" max="12" width="7.625" customWidth="1"/>
    <col min="13" max="13" width="5.5" customWidth="1"/>
    <col min="14" max="14" width="6.875" customWidth="1"/>
    <col min="15" max="15" width="6.75" customWidth="1"/>
    <col min="17" max="17" width="4.125" customWidth="1"/>
    <col min="18" max="18" width="11.25" customWidth="1"/>
    <col min="19" max="19" width="3.75" customWidth="1"/>
    <col min="20" max="20" width="5.5" customWidth="1"/>
    <col min="21" max="21" width="6.875" customWidth="1"/>
  </cols>
  <sheetData>
    <row r="2" spans="2:21"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114"/>
      <c r="Q2" s="66" t="s">
        <v>1</v>
      </c>
      <c r="R2" s="66"/>
      <c r="S2" s="66"/>
      <c r="T2" s="66"/>
      <c r="U2" s="66"/>
    </row>
    <row r="3" spans="2:21">
      <c r="B3" s="60" t="s">
        <v>2</v>
      </c>
      <c r="C3" s="60" t="s">
        <v>3</v>
      </c>
      <c r="D3" s="60" t="s">
        <v>4</v>
      </c>
      <c r="E3" s="60" t="s">
        <v>5</v>
      </c>
      <c r="F3" s="60" t="s">
        <v>6</v>
      </c>
      <c r="G3" s="60" t="s">
        <v>7</v>
      </c>
      <c r="H3" s="60" t="s">
        <v>4</v>
      </c>
      <c r="I3" s="60" t="s">
        <v>8</v>
      </c>
      <c r="J3" s="60" t="s">
        <v>4</v>
      </c>
      <c r="K3" s="60" t="s">
        <v>9</v>
      </c>
      <c r="L3" s="60" t="s">
        <v>10</v>
      </c>
      <c r="M3" s="60" t="s">
        <v>11</v>
      </c>
      <c r="N3" s="60" t="s">
        <v>12</v>
      </c>
      <c r="O3" s="60" t="s">
        <v>13</v>
      </c>
      <c r="P3" s="114"/>
      <c r="Q3" s="66" t="s">
        <v>14</v>
      </c>
      <c r="R3" s="60" t="s">
        <v>3</v>
      </c>
      <c r="S3" s="60" t="s">
        <v>4</v>
      </c>
      <c r="T3" s="60" t="s">
        <v>5</v>
      </c>
      <c r="U3" s="66" t="s">
        <v>12</v>
      </c>
    </row>
    <row r="4" spans="2:21">
      <c r="B4" s="60" t="s">
        <v>15</v>
      </c>
      <c r="C4" s="60" t="s">
        <v>16</v>
      </c>
      <c r="D4" s="67">
        <v>56</v>
      </c>
      <c r="E4" s="60" t="s">
        <v>17</v>
      </c>
      <c r="F4" s="112">
        <v>44249</v>
      </c>
      <c r="G4" s="60" t="s">
        <v>18</v>
      </c>
      <c r="H4" s="60">
        <v>26</v>
      </c>
      <c r="I4" s="60" t="s">
        <v>19</v>
      </c>
      <c r="J4" s="60">
        <v>124</v>
      </c>
      <c r="K4" s="60">
        <v>75.5</v>
      </c>
      <c r="L4" s="60">
        <v>75.8</v>
      </c>
      <c r="M4" s="60">
        <f>AVERAGE(K4:L4)</f>
        <v>75.65</v>
      </c>
      <c r="N4" s="68">
        <v>75.7</v>
      </c>
      <c r="O4" s="115">
        <v>0.757</v>
      </c>
      <c r="P4" s="114"/>
      <c r="Q4" s="66">
        <v>1</v>
      </c>
      <c r="R4" s="60" t="s">
        <v>20</v>
      </c>
      <c r="S4" s="58">
        <v>6</v>
      </c>
      <c r="T4" s="60" t="s">
        <v>21</v>
      </c>
      <c r="U4" s="66">
        <v>95.7</v>
      </c>
    </row>
    <row r="5" spans="2:21">
      <c r="B5" s="60"/>
      <c r="C5" s="60" t="s">
        <v>22</v>
      </c>
      <c r="D5" s="58">
        <v>3</v>
      </c>
      <c r="E5" s="60" t="s">
        <v>23</v>
      </c>
      <c r="F5" s="112">
        <v>44248</v>
      </c>
      <c r="G5" s="60"/>
      <c r="H5" s="60"/>
      <c r="I5" s="60"/>
      <c r="J5" s="60"/>
      <c r="K5" s="60">
        <v>66</v>
      </c>
      <c r="L5" s="60">
        <v>59.8</v>
      </c>
      <c r="M5" s="60">
        <f t="shared" ref="M5:M22" si="0">AVERAGE(K5:L5)</f>
        <v>62.9</v>
      </c>
      <c r="N5" s="68">
        <v>62.9</v>
      </c>
      <c r="O5" s="115">
        <v>0.629</v>
      </c>
      <c r="P5" s="114"/>
      <c r="Q5" s="66">
        <v>2</v>
      </c>
      <c r="R5" s="60" t="s">
        <v>24</v>
      </c>
      <c r="S5" s="58">
        <v>9</v>
      </c>
      <c r="T5" s="60" t="s">
        <v>25</v>
      </c>
      <c r="U5" s="66">
        <v>92.2</v>
      </c>
    </row>
    <row r="6" spans="2:21">
      <c r="B6" s="60"/>
      <c r="C6" s="60" t="s">
        <v>26</v>
      </c>
      <c r="D6" s="58">
        <v>38</v>
      </c>
      <c r="E6" s="60" t="s">
        <v>27</v>
      </c>
      <c r="F6" s="112">
        <v>44247</v>
      </c>
      <c r="G6" s="60"/>
      <c r="H6" s="60"/>
      <c r="I6" s="60"/>
      <c r="J6" s="60"/>
      <c r="K6" s="60">
        <v>74</v>
      </c>
      <c r="L6" s="60">
        <v>72</v>
      </c>
      <c r="M6" s="60">
        <f t="shared" si="0"/>
        <v>73</v>
      </c>
      <c r="N6" s="68">
        <v>73</v>
      </c>
      <c r="O6" s="115">
        <v>0.73</v>
      </c>
      <c r="P6" s="114"/>
      <c r="Q6" s="66">
        <v>3</v>
      </c>
      <c r="R6" s="60" t="s">
        <v>28</v>
      </c>
      <c r="S6" s="58">
        <v>7</v>
      </c>
      <c r="T6" s="60" t="s">
        <v>29</v>
      </c>
      <c r="U6" s="66">
        <v>90.8</v>
      </c>
    </row>
    <row r="7" spans="2:21">
      <c r="B7" s="60"/>
      <c r="C7" s="60" t="s">
        <v>30</v>
      </c>
      <c r="D7" s="58">
        <v>71</v>
      </c>
      <c r="E7" s="60" t="s">
        <v>31</v>
      </c>
      <c r="F7" s="112">
        <v>44235</v>
      </c>
      <c r="G7" s="60"/>
      <c r="H7" s="60"/>
      <c r="I7" s="60"/>
      <c r="J7" s="60"/>
      <c r="K7" s="60">
        <v>64</v>
      </c>
      <c r="L7" s="60">
        <v>72.3</v>
      </c>
      <c r="M7" s="60">
        <f t="shared" si="0"/>
        <v>68.15</v>
      </c>
      <c r="N7" s="68">
        <v>68.2</v>
      </c>
      <c r="O7" s="115">
        <v>0.682</v>
      </c>
      <c r="P7" s="114"/>
      <c r="Q7" s="66">
        <v>4</v>
      </c>
      <c r="R7" s="60" t="s">
        <v>32</v>
      </c>
      <c r="S7" s="60">
        <v>124</v>
      </c>
      <c r="T7" s="60" t="s">
        <v>33</v>
      </c>
      <c r="U7" s="66">
        <v>90.3</v>
      </c>
    </row>
    <row r="8" spans="2:21">
      <c r="B8" s="60"/>
      <c r="C8" s="60" t="s">
        <v>28</v>
      </c>
      <c r="D8" s="58">
        <v>7</v>
      </c>
      <c r="E8" s="60" t="s">
        <v>29</v>
      </c>
      <c r="F8" s="112">
        <v>44235</v>
      </c>
      <c r="G8" s="60"/>
      <c r="H8" s="60"/>
      <c r="I8" s="60"/>
      <c r="J8" s="60"/>
      <c r="K8" s="60">
        <v>93</v>
      </c>
      <c r="L8" s="60">
        <v>88.5</v>
      </c>
      <c r="M8" s="60">
        <f t="shared" si="0"/>
        <v>90.75</v>
      </c>
      <c r="N8" s="68">
        <v>90.8</v>
      </c>
      <c r="O8" s="115">
        <v>0.908</v>
      </c>
      <c r="P8" s="114"/>
      <c r="Q8" s="66">
        <v>5</v>
      </c>
      <c r="R8" s="60" t="s">
        <v>34</v>
      </c>
      <c r="S8" s="58">
        <v>13</v>
      </c>
      <c r="T8" s="60" t="s">
        <v>35</v>
      </c>
      <c r="U8" s="66">
        <v>90</v>
      </c>
    </row>
    <row r="9" spans="2:21">
      <c r="B9" s="60" t="s">
        <v>36</v>
      </c>
      <c r="C9" s="60" t="s">
        <v>34</v>
      </c>
      <c r="D9" s="58">
        <v>13</v>
      </c>
      <c r="E9" s="60" t="s">
        <v>35</v>
      </c>
      <c r="F9" s="112">
        <v>44234</v>
      </c>
      <c r="G9" s="60" t="s">
        <v>37</v>
      </c>
      <c r="H9" s="60">
        <v>28</v>
      </c>
      <c r="I9" s="60" t="s">
        <v>38</v>
      </c>
      <c r="J9" s="60">
        <v>7</v>
      </c>
      <c r="K9" s="60">
        <v>90.5</v>
      </c>
      <c r="L9" s="60">
        <v>89.5</v>
      </c>
      <c r="M9" s="60">
        <f t="shared" si="0"/>
        <v>90</v>
      </c>
      <c r="N9" s="68">
        <v>90</v>
      </c>
      <c r="O9" s="115">
        <v>0.9</v>
      </c>
      <c r="P9" s="114"/>
      <c r="Q9" s="66">
        <v>6</v>
      </c>
      <c r="R9" s="60" t="s">
        <v>39</v>
      </c>
      <c r="S9" s="67">
        <v>69</v>
      </c>
      <c r="T9" s="60" t="s">
        <v>40</v>
      </c>
      <c r="U9" s="66">
        <v>84</v>
      </c>
    </row>
    <row r="10" spans="2:21">
      <c r="B10" s="60"/>
      <c r="C10" s="60" t="s">
        <v>41</v>
      </c>
      <c r="D10" s="58">
        <v>4</v>
      </c>
      <c r="E10" s="60" t="s">
        <v>42</v>
      </c>
      <c r="F10" s="112">
        <v>44235</v>
      </c>
      <c r="G10" s="60"/>
      <c r="H10" s="60"/>
      <c r="I10" s="60"/>
      <c r="J10" s="60"/>
      <c r="K10" s="60">
        <v>70.5</v>
      </c>
      <c r="L10" s="60">
        <v>89.8</v>
      </c>
      <c r="M10" s="60">
        <f t="shared" si="0"/>
        <v>80.15</v>
      </c>
      <c r="N10" s="68">
        <v>80.2</v>
      </c>
      <c r="O10" s="115">
        <v>0.802</v>
      </c>
      <c r="P10" s="114"/>
      <c r="Q10" s="66">
        <v>7</v>
      </c>
      <c r="R10" s="60">
        <v>1168438795</v>
      </c>
      <c r="S10" s="58">
        <v>11</v>
      </c>
      <c r="T10" s="60" t="s">
        <v>43</v>
      </c>
      <c r="U10" s="66">
        <v>83.5</v>
      </c>
    </row>
    <row r="11" spans="2:21">
      <c r="B11" s="60"/>
      <c r="C11" s="60" t="s">
        <v>44</v>
      </c>
      <c r="D11" s="58">
        <v>39</v>
      </c>
      <c r="E11" s="60" t="s">
        <v>45</v>
      </c>
      <c r="F11" s="112">
        <v>44245</v>
      </c>
      <c r="G11" s="60"/>
      <c r="H11" s="60"/>
      <c r="I11" s="60"/>
      <c r="J11" s="60"/>
      <c r="K11" s="60">
        <v>76.5</v>
      </c>
      <c r="L11" s="60">
        <v>68.5</v>
      </c>
      <c r="M11" s="60">
        <f t="shared" si="0"/>
        <v>72.5</v>
      </c>
      <c r="N11" s="68">
        <v>72.5</v>
      </c>
      <c r="O11" s="115">
        <v>0.725</v>
      </c>
      <c r="P11" s="114"/>
      <c r="Q11" s="66">
        <v>8</v>
      </c>
      <c r="R11" s="60" t="s">
        <v>41</v>
      </c>
      <c r="S11" s="58">
        <v>4</v>
      </c>
      <c r="T11" s="60" t="s">
        <v>42</v>
      </c>
      <c r="U11" s="66">
        <v>80.2</v>
      </c>
    </row>
    <row r="12" spans="2:21">
      <c r="B12" s="60"/>
      <c r="C12" s="60" t="s">
        <v>46</v>
      </c>
      <c r="D12" s="58">
        <v>18</v>
      </c>
      <c r="E12" s="60" t="s">
        <v>47</v>
      </c>
      <c r="F12" s="112" t="s">
        <v>48</v>
      </c>
      <c r="G12" s="60"/>
      <c r="H12" s="60"/>
      <c r="I12" s="60"/>
      <c r="J12" s="60"/>
      <c r="K12" s="60" t="e">
        <v>#N/A</v>
      </c>
      <c r="L12" s="60" t="e">
        <v>#N/A</v>
      </c>
      <c r="M12" s="60" t="e">
        <f t="shared" si="0"/>
        <v>#N/A</v>
      </c>
      <c r="N12" s="68" t="s">
        <v>49</v>
      </c>
      <c r="O12" s="115" t="s">
        <v>49</v>
      </c>
      <c r="P12" s="114"/>
      <c r="Q12" s="66">
        <v>9</v>
      </c>
      <c r="R12" s="60" t="s">
        <v>50</v>
      </c>
      <c r="S12" s="58">
        <v>5</v>
      </c>
      <c r="T12" s="60" t="s">
        <v>51</v>
      </c>
      <c r="U12" s="66">
        <v>79.4</v>
      </c>
    </row>
    <row r="13" spans="2:21">
      <c r="B13" s="60"/>
      <c r="C13" s="60" t="s">
        <v>52</v>
      </c>
      <c r="D13" s="67">
        <v>54</v>
      </c>
      <c r="E13" s="60" t="s">
        <v>53</v>
      </c>
      <c r="F13" s="112">
        <v>44246</v>
      </c>
      <c r="G13" s="60"/>
      <c r="H13" s="60"/>
      <c r="I13" s="60"/>
      <c r="J13" s="60"/>
      <c r="K13" s="60">
        <v>-13</v>
      </c>
      <c r="L13" s="60">
        <v>-26.8</v>
      </c>
      <c r="M13" s="60">
        <f t="shared" si="0"/>
        <v>-19.9</v>
      </c>
      <c r="N13" s="68">
        <v>0</v>
      </c>
      <c r="O13" s="115">
        <v>0</v>
      </c>
      <c r="P13" s="114"/>
      <c r="Q13" s="66">
        <v>10</v>
      </c>
      <c r="R13" s="60" t="s">
        <v>16</v>
      </c>
      <c r="S13" s="67">
        <v>56</v>
      </c>
      <c r="T13" s="60" t="s">
        <v>17</v>
      </c>
      <c r="U13" s="66">
        <v>75.7</v>
      </c>
    </row>
    <row r="14" spans="2:21">
      <c r="B14" s="60" t="s">
        <v>54</v>
      </c>
      <c r="C14" s="60" t="s">
        <v>55</v>
      </c>
      <c r="D14" s="67">
        <v>147</v>
      </c>
      <c r="E14" s="60" t="s">
        <v>56</v>
      </c>
      <c r="F14" s="112">
        <v>44247</v>
      </c>
      <c r="G14" s="60" t="s">
        <v>57</v>
      </c>
      <c r="H14" s="60">
        <v>18</v>
      </c>
      <c r="I14" s="60" t="s">
        <v>58</v>
      </c>
      <c r="J14" s="60">
        <v>13</v>
      </c>
      <c r="K14" s="60">
        <v>51</v>
      </c>
      <c r="L14" s="60">
        <v>50</v>
      </c>
      <c r="M14" s="60">
        <f t="shared" si="0"/>
        <v>50.5</v>
      </c>
      <c r="N14" s="68">
        <v>50.5</v>
      </c>
      <c r="O14" s="115">
        <v>0.505</v>
      </c>
      <c r="P14" s="114"/>
      <c r="Q14" s="66">
        <v>11</v>
      </c>
      <c r="R14" s="60" t="s">
        <v>59</v>
      </c>
      <c r="S14" s="58">
        <v>47</v>
      </c>
      <c r="T14" s="60" t="s">
        <v>60</v>
      </c>
      <c r="U14" s="66">
        <v>75.3</v>
      </c>
    </row>
    <row r="15" spans="2:21">
      <c r="B15" s="60"/>
      <c r="C15" s="60" t="s">
        <v>59</v>
      </c>
      <c r="D15" s="58">
        <v>47</v>
      </c>
      <c r="E15" s="60" t="s">
        <v>60</v>
      </c>
      <c r="F15" s="112">
        <v>44239</v>
      </c>
      <c r="G15" s="60"/>
      <c r="H15" s="60"/>
      <c r="I15" s="60"/>
      <c r="J15" s="60"/>
      <c r="K15" s="60">
        <v>79</v>
      </c>
      <c r="L15" s="60">
        <v>71.5</v>
      </c>
      <c r="M15" s="60">
        <f t="shared" si="0"/>
        <v>75.25</v>
      </c>
      <c r="N15" s="68">
        <v>75.3</v>
      </c>
      <c r="O15" s="115">
        <v>0.753</v>
      </c>
      <c r="P15" s="114"/>
      <c r="Q15" s="66">
        <v>12</v>
      </c>
      <c r="R15" s="60" t="s">
        <v>26</v>
      </c>
      <c r="S15" s="58">
        <v>38</v>
      </c>
      <c r="T15" s="60" t="s">
        <v>27</v>
      </c>
      <c r="U15" s="66">
        <v>73</v>
      </c>
    </row>
    <row r="16" spans="2:21">
      <c r="B16" s="60"/>
      <c r="C16" s="60">
        <v>1168438795</v>
      </c>
      <c r="D16" s="58">
        <v>11</v>
      </c>
      <c r="E16" s="60" t="s">
        <v>43</v>
      </c>
      <c r="F16" s="112">
        <v>44235</v>
      </c>
      <c r="G16" s="60"/>
      <c r="H16" s="60"/>
      <c r="I16" s="60"/>
      <c r="J16" s="60"/>
      <c r="K16" s="60">
        <v>82.5</v>
      </c>
      <c r="L16" s="60">
        <v>84.5</v>
      </c>
      <c r="M16" s="60">
        <f t="shared" si="0"/>
        <v>83.5</v>
      </c>
      <c r="N16" s="68">
        <v>83.5</v>
      </c>
      <c r="O16" s="115">
        <v>0.835</v>
      </c>
      <c r="P16" s="114"/>
      <c r="Q16" s="66">
        <v>13</v>
      </c>
      <c r="R16" s="60" t="s">
        <v>44</v>
      </c>
      <c r="S16" s="58">
        <v>39</v>
      </c>
      <c r="T16" s="60" t="s">
        <v>45</v>
      </c>
      <c r="U16" s="66">
        <v>72.5</v>
      </c>
    </row>
    <row r="17" spans="2:21">
      <c r="B17" s="60"/>
      <c r="C17" s="60" t="s">
        <v>24</v>
      </c>
      <c r="D17" s="58">
        <v>9</v>
      </c>
      <c r="E17" s="60" t="s">
        <v>25</v>
      </c>
      <c r="F17" s="112">
        <v>44247</v>
      </c>
      <c r="G17" s="60"/>
      <c r="H17" s="60"/>
      <c r="I17" s="60"/>
      <c r="J17" s="60"/>
      <c r="K17" s="60">
        <v>93.5</v>
      </c>
      <c r="L17" s="60">
        <v>90.8</v>
      </c>
      <c r="M17" s="60">
        <f t="shared" si="0"/>
        <v>92.15</v>
      </c>
      <c r="N17" s="68">
        <v>92.2</v>
      </c>
      <c r="O17" s="115">
        <v>0.922</v>
      </c>
      <c r="P17" s="114"/>
      <c r="Q17" s="66">
        <v>14</v>
      </c>
      <c r="R17" s="60" t="s">
        <v>61</v>
      </c>
      <c r="S17" s="58">
        <v>95</v>
      </c>
      <c r="T17" s="60" t="s">
        <v>62</v>
      </c>
      <c r="U17" s="66">
        <v>70</v>
      </c>
    </row>
    <row r="18" spans="2:21">
      <c r="B18" s="60"/>
      <c r="C18" s="60" t="s">
        <v>20</v>
      </c>
      <c r="D18" s="58">
        <v>6</v>
      </c>
      <c r="E18" s="60" t="s">
        <v>21</v>
      </c>
      <c r="F18" s="112">
        <v>44241</v>
      </c>
      <c r="G18" s="60"/>
      <c r="H18" s="60"/>
      <c r="I18" s="60"/>
      <c r="J18" s="60"/>
      <c r="K18" s="74">
        <v>97.5</v>
      </c>
      <c r="L18" s="60">
        <v>93.8</v>
      </c>
      <c r="M18" s="60">
        <f t="shared" si="0"/>
        <v>95.65</v>
      </c>
      <c r="N18" s="68">
        <v>95.7</v>
      </c>
      <c r="O18" s="115">
        <v>0.957</v>
      </c>
      <c r="P18" s="114"/>
      <c r="Q18" s="66">
        <v>15</v>
      </c>
      <c r="R18" s="60" t="s">
        <v>30</v>
      </c>
      <c r="S18" s="58">
        <v>71</v>
      </c>
      <c r="T18" s="60" t="s">
        <v>31</v>
      </c>
      <c r="U18" s="66">
        <v>68.2</v>
      </c>
    </row>
    <row r="19" spans="2:21">
      <c r="B19" s="60" t="s">
        <v>63</v>
      </c>
      <c r="C19" s="60" t="s">
        <v>61</v>
      </c>
      <c r="D19" s="58">
        <v>95</v>
      </c>
      <c r="E19" s="60" t="s">
        <v>62</v>
      </c>
      <c r="F19" s="112">
        <v>44247</v>
      </c>
      <c r="G19" s="60" t="s">
        <v>64</v>
      </c>
      <c r="H19" s="60">
        <v>11</v>
      </c>
      <c r="I19" s="60" t="s">
        <v>65</v>
      </c>
      <c r="J19" s="60">
        <v>19</v>
      </c>
      <c r="K19" s="60">
        <v>68</v>
      </c>
      <c r="L19" s="60">
        <v>72</v>
      </c>
      <c r="M19" s="60">
        <f t="shared" si="0"/>
        <v>70</v>
      </c>
      <c r="N19" s="68">
        <v>70</v>
      </c>
      <c r="O19" s="115">
        <v>0.7</v>
      </c>
      <c r="P19" s="114"/>
      <c r="Q19" s="66">
        <v>16</v>
      </c>
      <c r="R19" s="60" t="s">
        <v>22</v>
      </c>
      <c r="S19" s="58">
        <v>3</v>
      </c>
      <c r="T19" s="60" t="s">
        <v>23</v>
      </c>
      <c r="U19" s="66">
        <v>62.9</v>
      </c>
    </row>
    <row r="20" spans="2:21">
      <c r="B20" s="60"/>
      <c r="C20" s="60" t="s">
        <v>50</v>
      </c>
      <c r="D20" s="58">
        <v>5</v>
      </c>
      <c r="E20" s="60" t="s">
        <v>51</v>
      </c>
      <c r="F20" s="112">
        <v>44234</v>
      </c>
      <c r="G20" s="60"/>
      <c r="H20" s="60"/>
      <c r="I20" s="60"/>
      <c r="J20" s="60"/>
      <c r="K20" s="60">
        <v>77.8</v>
      </c>
      <c r="L20" s="60">
        <v>81</v>
      </c>
      <c r="M20" s="60">
        <f t="shared" si="0"/>
        <v>79.4</v>
      </c>
      <c r="N20" s="68">
        <v>79.4</v>
      </c>
      <c r="O20" s="115">
        <v>0.794</v>
      </c>
      <c r="P20" s="114"/>
      <c r="Q20" s="66">
        <v>17</v>
      </c>
      <c r="R20" s="60" t="s">
        <v>55</v>
      </c>
      <c r="S20" s="67">
        <v>147</v>
      </c>
      <c r="T20" s="60" t="s">
        <v>56</v>
      </c>
      <c r="U20" s="66">
        <v>50.5</v>
      </c>
    </row>
    <row r="21" spans="2:21">
      <c r="B21" s="60"/>
      <c r="C21" s="60" t="s">
        <v>39</v>
      </c>
      <c r="D21" s="67">
        <v>69</v>
      </c>
      <c r="E21" s="60" t="s">
        <v>40</v>
      </c>
      <c r="F21" s="112">
        <v>44236</v>
      </c>
      <c r="G21" s="60"/>
      <c r="H21" s="60"/>
      <c r="I21" s="60"/>
      <c r="J21" s="60"/>
      <c r="K21" s="60">
        <v>81</v>
      </c>
      <c r="L21" s="60">
        <v>87</v>
      </c>
      <c r="M21" s="60">
        <f t="shared" si="0"/>
        <v>84</v>
      </c>
      <c r="N21" s="68">
        <v>84</v>
      </c>
      <c r="O21" s="115">
        <v>0.84</v>
      </c>
      <c r="P21" s="114"/>
      <c r="Q21" s="66">
        <v>18</v>
      </c>
      <c r="R21" s="60" t="s">
        <v>52</v>
      </c>
      <c r="S21" s="67">
        <v>54</v>
      </c>
      <c r="T21" s="60" t="s">
        <v>53</v>
      </c>
      <c r="U21" s="66">
        <v>0</v>
      </c>
    </row>
    <row r="22" spans="2:21">
      <c r="B22" s="60"/>
      <c r="C22" s="60" t="s">
        <v>32</v>
      </c>
      <c r="D22" s="60">
        <v>124</v>
      </c>
      <c r="E22" s="60" t="s">
        <v>33</v>
      </c>
      <c r="F22" s="112">
        <v>44246</v>
      </c>
      <c r="G22" s="60"/>
      <c r="H22" s="60"/>
      <c r="I22" s="60"/>
      <c r="J22" s="60"/>
      <c r="K22" s="60">
        <v>84.5</v>
      </c>
      <c r="L22" s="60">
        <v>96</v>
      </c>
      <c r="M22" s="60">
        <f t="shared" si="0"/>
        <v>90.25</v>
      </c>
      <c r="N22" s="68">
        <v>90.3</v>
      </c>
      <c r="O22" s="115">
        <v>0.903</v>
      </c>
      <c r="P22" s="114"/>
      <c r="Q22" s="66">
        <v>19</v>
      </c>
      <c r="R22" s="60" t="s">
        <v>46</v>
      </c>
      <c r="S22" s="58">
        <v>18</v>
      </c>
      <c r="T22" s="60" t="s">
        <v>47</v>
      </c>
      <c r="U22" s="115" t="s">
        <v>49</v>
      </c>
    </row>
    <row r="23" spans="2:15">
      <c r="B23" s="113" t="s">
        <v>66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</sheetData>
  <sortState ref="Q4:U22">
    <sortCondition ref="Q4"/>
  </sortState>
  <mergeCells count="23">
    <mergeCell ref="B2:O2"/>
    <mergeCell ref="Q2:U2"/>
    <mergeCell ref="B23:O23"/>
    <mergeCell ref="B4:B8"/>
    <mergeCell ref="B9:B13"/>
    <mergeCell ref="B14:B18"/>
    <mergeCell ref="B19:B22"/>
    <mergeCell ref="G4:G8"/>
    <mergeCell ref="G9:G13"/>
    <mergeCell ref="G14:G18"/>
    <mergeCell ref="G19:G22"/>
    <mergeCell ref="H4:H8"/>
    <mergeCell ref="H9:H13"/>
    <mergeCell ref="H14:H18"/>
    <mergeCell ref="H19:H22"/>
    <mergeCell ref="I4:I8"/>
    <mergeCell ref="I9:I13"/>
    <mergeCell ref="I14:I18"/>
    <mergeCell ref="I19:I22"/>
    <mergeCell ref="J4:J8"/>
    <mergeCell ref="J9:J13"/>
    <mergeCell ref="J14:J18"/>
    <mergeCell ref="J19:J2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52"/>
  <sheetViews>
    <sheetView workbookViewId="0">
      <selection activeCell="M10" sqref="M10"/>
    </sheetView>
  </sheetViews>
  <sheetFormatPr defaultColWidth="9" defaultRowHeight="13.5"/>
  <cols>
    <col min="1" max="1" width="9.375"/>
    <col min="2" max="2" width="7.5" customWidth="1"/>
    <col min="3" max="3" width="9" customWidth="1"/>
    <col min="4" max="4" width="54.125" customWidth="1"/>
    <col min="5" max="5" width="8.125" customWidth="1"/>
    <col min="6" max="7" width="10.75" customWidth="1"/>
    <col min="8" max="8" width="8.25" customWidth="1"/>
    <col min="9" max="9" width="5.75" customWidth="1"/>
  </cols>
  <sheetData>
    <row r="2" spans="2:9">
      <c r="B2" s="1" t="s">
        <v>227</v>
      </c>
      <c r="C2" s="1"/>
      <c r="D2" s="1"/>
      <c r="E2" s="1"/>
      <c r="F2" s="1"/>
      <c r="G2" s="1"/>
      <c r="H2" s="1"/>
      <c r="I2" s="1"/>
    </row>
    <row r="3" spans="2:9">
      <c r="B3" s="1" t="s">
        <v>228</v>
      </c>
      <c r="C3" s="1"/>
      <c r="D3" s="1"/>
      <c r="E3" s="1" t="s">
        <v>229</v>
      </c>
      <c r="F3" s="1"/>
      <c r="G3" s="1" t="s">
        <v>230</v>
      </c>
      <c r="H3" s="1"/>
      <c r="I3" s="1"/>
    </row>
    <row r="4" spans="2:9">
      <c r="B4" s="2" t="s">
        <v>197</v>
      </c>
      <c r="C4" s="2"/>
      <c r="D4" s="2"/>
      <c r="E4" s="3" t="s">
        <v>198</v>
      </c>
      <c r="F4" s="3"/>
      <c r="G4" s="4" t="s">
        <v>199</v>
      </c>
      <c r="H4" s="4"/>
      <c r="I4" s="4"/>
    </row>
    <row r="5" spans="2:9">
      <c r="B5" s="2" t="s">
        <v>231</v>
      </c>
      <c r="C5" s="2" t="s">
        <v>201</v>
      </c>
      <c r="D5" s="2" t="s">
        <v>202</v>
      </c>
      <c r="E5" s="3" t="s">
        <v>77</v>
      </c>
      <c r="F5" s="3" t="s">
        <v>203</v>
      </c>
      <c r="G5" s="5" t="s">
        <v>205</v>
      </c>
      <c r="H5" s="5" t="s">
        <v>231</v>
      </c>
      <c r="I5" s="5" t="s">
        <v>5</v>
      </c>
    </row>
    <row r="6" spans="2:9">
      <c r="B6" s="6" t="s">
        <v>232</v>
      </c>
      <c r="C6" s="6">
        <v>1168438795</v>
      </c>
      <c r="D6" s="6" t="s">
        <v>206</v>
      </c>
      <c r="E6" s="7" t="s">
        <v>82</v>
      </c>
      <c r="F6" s="7" t="s">
        <v>34</v>
      </c>
      <c r="G6" s="7" t="s">
        <v>137</v>
      </c>
      <c r="H6" s="7" t="s">
        <v>232</v>
      </c>
      <c r="I6" s="7" t="s">
        <v>139</v>
      </c>
    </row>
    <row r="7" spans="2:9">
      <c r="B7" s="6" t="s">
        <v>233</v>
      </c>
      <c r="C7" s="6">
        <v>1168438795</v>
      </c>
      <c r="D7" s="6" t="s">
        <v>207</v>
      </c>
      <c r="E7" s="7" t="s">
        <v>82</v>
      </c>
      <c r="F7" s="7" t="s">
        <v>24</v>
      </c>
      <c r="G7" s="7" t="s">
        <v>28</v>
      </c>
      <c r="H7" s="7" t="s">
        <v>234</v>
      </c>
      <c r="I7" s="7" t="s">
        <v>125</v>
      </c>
    </row>
    <row r="8" spans="2:9">
      <c r="B8" s="8" t="s">
        <v>91</v>
      </c>
      <c r="C8" s="8" t="s">
        <v>61</v>
      </c>
      <c r="D8" s="8" t="s">
        <v>235</v>
      </c>
      <c r="E8" s="7" t="s">
        <v>82</v>
      </c>
      <c r="F8" s="7">
        <v>1168438795</v>
      </c>
      <c r="G8" s="7" t="s">
        <v>41</v>
      </c>
      <c r="H8" s="7" t="s">
        <v>236</v>
      </c>
      <c r="I8" s="7" t="s">
        <v>139</v>
      </c>
    </row>
    <row r="9" spans="2:9">
      <c r="B9" s="8" t="s">
        <v>237</v>
      </c>
      <c r="C9" s="8" t="s">
        <v>61</v>
      </c>
      <c r="D9" s="8" t="s">
        <v>238</v>
      </c>
      <c r="E9" s="9" t="s">
        <v>239</v>
      </c>
      <c r="F9" s="9">
        <v>1168438795</v>
      </c>
      <c r="G9" s="7" t="s">
        <v>28</v>
      </c>
      <c r="H9" s="7" t="s">
        <v>233</v>
      </c>
      <c r="I9" s="7" t="s">
        <v>125</v>
      </c>
    </row>
    <row r="10" spans="2:9">
      <c r="B10" s="10" t="s">
        <v>208</v>
      </c>
      <c r="C10" s="10"/>
      <c r="D10" s="10"/>
      <c r="E10" s="9" t="s">
        <v>239</v>
      </c>
      <c r="F10" s="9" t="s">
        <v>34</v>
      </c>
      <c r="G10" s="9" t="s">
        <v>20</v>
      </c>
      <c r="H10" s="9" t="s">
        <v>240</v>
      </c>
      <c r="I10" s="9" t="s">
        <v>166</v>
      </c>
    </row>
    <row r="11" spans="2:9">
      <c r="B11" s="10" t="s">
        <v>231</v>
      </c>
      <c r="C11" s="10" t="s">
        <v>201</v>
      </c>
      <c r="D11" s="10" t="s">
        <v>202</v>
      </c>
      <c r="E11" s="3" t="s">
        <v>209</v>
      </c>
      <c r="F11" s="3"/>
      <c r="G11" s="9" t="s">
        <v>28</v>
      </c>
      <c r="H11" s="9" t="s">
        <v>91</v>
      </c>
      <c r="I11" s="9" t="s">
        <v>241</v>
      </c>
    </row>
    <row r="12" spans="2:9">
      <c r="B12" s="6" t="s">
        <v>234</v>
      </c>
      <c r="C12" s="6" t="s">
        <v>34</v>
      </c>
      <c r="D12" s="6" t="s">
        <v>210</v>
      </c>
      <c r="E12" s="3" t="s">
        <v>77</v>
      </c>
      <c r="F12" s="3" t="s">
        <v>203</v>
      </c>
      <c r="G12" s="9" t="s">
        <v>137</v>
      </c>
      <c r="H12" s="9" t="s">
        <v>242</v>
      </c>
      <c r="I12" s="9" t="s">
        <v>166</v>
      </c>
    </row>
    <row r="13" spans="2:9">
      <c r="B13" s="6" t="s">
        <v>236</v>
      </c>
      <c r="C13" s="6" t="s">
        <v>41</v>
      </c>
      <c r="D13" s="6" t="s">
        <v>211</v>
      </c>
      <c r="E13" s="7" t="s">
        <v>82</v>
      </c>
      <c r="F13" s="7" t="s">
        <v>34</v>
      </c>
      <c r="G13" s="11" t="s">
        <v>98</v>
      </c>
      <c r="H13" s="12"/>
      <c r="I13" s="15"/>
    </row>
    <row r="14" spans="2:9">
      <c r="B14" s="8" t="s">
        <v>243</v>
      </c>
      <c r="C14" s="8">
        <v>1168438795</v>
      </c>
      <c r="D14" s="8" t="s">
        <v>244</v>
      </c>
      <c r="E14" s="7" t="s">
        <v>82</v>
      </c>
      <c r="F14" s="7" t="s">
        <v>96</v>
      </c>
      <c r="G14" s="13"/>
      <c r="H14" s="14"/>
      <c r="I14" s="16"/>
    </row>
    <row r="15" spans="2:9">
      <c r="B15" s="8" t="s">
        <v>237</v>
      </c>
      <c r="C15" s="8" t="s">
        <v>50</v>
      </c>
      <c r="D15" s="8" t="s">
        <v>245</v>
      </c>
      <c r="E15" s="9" t="s">
        <v>239</v>
      </c>
      <c r="F15" s="9" t="s">
        <v>34</v>
      </c>
      <c r="G15" s="13"/>
      <c r="H15" s="14"/>
      <c r="I15" s="16"/>
    </row>
    <row r="16" spans="2:9">
      <c r="B16" s="10" t="s">
        <v>212</v>
      </c>
      <c r="C16" s="10"/>
      <c r="D16" s="10"/>
      <c r="E16" s="9" t="s">
        <v>239</v>
      </c>
      <c r="F16" s="9" t="s">
        <v>96</v>
      </c>
      <c r="G16" s="13"/>
      <c r="H16" s="14"/>
      <c r="I16" s="16"/>
    </row>
    <row r="17" spans="2:9">
      <c r="B17" s="10" t="s">
        <v>231</v>
      </c>
      <c r="C17" s="10" t="s">
        <v>201</v>
      </c>
      <c r="D17" s="10" t="s">
        <v>202</v>
      </c>
      <c r="E17" s="3" t="s">
        <v>213</v>
      </c>
      <c r="F17" s="3"/>
      <c r="G17" s="13"/>
      <c r="H17" s="14"/>
      <c r="I17" s="16"/>
    </row>
    <row r="18" spans="2:9">
      <c r="B18" s="6" t="s">
        <v>234</v>
      </c>
      <c r="C18" s="6" t="s">
        <v>34</v>
      </c>
      <c r="D18" s="6" t="s">
        <v>210</v>
      </c>
      <c r="E18" s="3" t="s">
        <v>77</v>
      </c>
      <c r="F18" s="3" t="s">
        <v>205</v>
      </c>
      <c r="G18" s="13"/>
      <c r="H18" s="14"/>
      <c r="I18" s="16"/>
    </row>
    <row r="19" spans="2:9">
      <c r="B19" s="6" t="s">
        <v>234</v>
      </c>
      <c r="C19" s="6">
        <v>1168438795</v>
      </c>
      <c r="D19" s="6" t="s">
        <v>214</v>
      </c>
      <c r="E19" s="7" t="s">
        <v>82</v>
      </c>
      <c r="F19" s="7" t="s">
        <v>28</v>
      </c>
      <c r="G19" s="13"/>
      <c r="H19" s="14"/>
      <c r="I19" s="16"/>
    </row>
    <row r="20" spans="2:9">
      <c r="B20" s="8" t="s">
        <v>243</v>
      </c>
      <c r="C20" s="8">
        <v>1168438795</v>
      </c>
      <c r="D20" s="8" t="s">
        <v>244</v>
      </c>
      <c r="E20" s="7" t="s">
        <v>82</v>
      </c>
      <c r="F20" s="7" t="s">
        <v>137</v>
      </c>
      <c r="G20" s="13"/>
      <c r="H20" s="14"/>
      <c r="I20" s="16"/>
    </row>
    <row r="21" spans="2:9">
      <c r="B21" s="8" t="s">
        <v>237</v>
      </c>
      <c r="C21" s="8" t="s">
        <v>50</v>
      </c>
      <c r="D21" s="8" t="s">
        <v>245</v>
      </c>
      <c r="E21" s="9" t="s">
        <v>239</v>
      </c>
      <c r="F21" s="9" t="s">
        <v>20</v>
      </c>
      <c r="G21" s="13"/>
      <c r="H21" s="14"/>
      <c r="I21" s="16"/>
    </row>
    <row r="22" spans="2:9">
      <c r="B22" s="10" t="s">
        <v>216</v>
      </c>
      <c r="C22" s="10"/>
      <c r="D22" s="10"/>
      <c r="E22" s="9" t="s">
        <v>239</v>
      </c>
      <c r="F22" s="9" t="s">
        <v>28</v>
      </c>
      <c r="G22" s="13"/>
      <c r="H22" s="14"/>
      <c r="I22" s="16"/>
    </row>
    <row r="23" spans="2:9">
      <c r="B23" s="10" t="s">
        <v>231</v>
      </c>
      <c r="C23" s="10" t="s">
        <v>201</v>
      </c>
      <c r="D23" s="10" t="s">
        <v>202</v>
      </c>
      <c r="E23" s="3" t="s">
        <v>218</v>
      </c>
      <c r="F23" s="3"/>
      <c r="G23" s="13"/>
      <c r="H23" s="14"/>
      <c r="I23" s="16"/>
    </row>
    <row r="24" spans="2:9">
      <c r="B24" s="6" t="s">
        <v>232</v>
      </c>
      <c r="C24" s="6" t="s">
        <v>50</v>
      </c>
      <c r="D24" s="6" t="s">
        <v>219</v>
      </c>
      <c r="E24" s="3" t="s">
        <v>77</v>
      </c>
      <c r="F24" s="3" t="s">
        <v>205</v>
      </c>
      <c r="G24" s="13"/>
      <c r="H24" s="14"/>
      <c r="I24" s="16"/>
    </row>
    <row r="25" spans="2:9">
      <c r="B25" s="6" t="s">
        <v>234</v>
      </c>
      <c r="C25" s="6" t="s">
        <v>34</v>
      </c>
      <c r="D25" s="6" t="s">
        <v>210</v>
      </c>
      <c r="E25" s="7" t="s">
        <v>82</v>
      </c>
      <c r="F25" s="7" t="s">
        <v>28</v>
      </c>
      <c r="G25" s="13"/>
      <c r="H25" s="14"/>
      <c r="I25" s="16"/>
    </row>
    <row r="26" ht="27" spans="2:9">
      <c r="B26" s="8" t="s">
        <v>91</v>
      </c>
      <c r="C26" s="8" t="s">
        <v>50</v>
      </c>
      <c r="D26" s="8" t="s">
        <v>246</v>
      </c>
      <c r="E26" s="7" t="s">
        <v>82</v>
      </c>
      <c r="F26" s="7" t="s">
        <v>137</v>
      </c>
      <c r="G26" s="13"/>
      <c r="H26" s="14"/>
      <c r="I26" s="16"/>
    </row>
    <row r="27" spans="2:9">
      <c r="B27" s="8" t="s">
        <v>237</v>
      </c>
      <c r="C27" s="8" t="s">
        <v>50</v>
      </c>
      <c r="D27" s="8" t="s">
        <v>245</v>
      </c>
      <c r="E27" s="9" t="s">
        <v>239</v>
      </c>
      <c r="F27" s="9" t="s">
        <v>137</v>
      </c>
      <c r="G27" s="13"/>
      <c r="H27" s="14"/>
      <c r="I27" s="16"/>
    </row>
    <row r="28" spans="2:9">
      <c r="B28" s="10" t="s">
        <v>220</v>
      </c>
      <c r="C28" s="10"/>
      <c r="D28" s="10"/>
      <c r="E28" s="9" t="s">
        <v>239</v>
      </c>
      <c r="F28" s="9" t="s">
        <v>20</v>
      </c>
      <c r="G28" s="13"/>
      <c r="H28" s="14"/>
      <c r="I28" s="16"/>
    </row>
    <row r="29" spans="2:9">
      <c r="B29" s="10" t="s">
        <v>231</v>
      </c>
      <c r="C29" s="10" t="s">
        <v>201</v>
      </c>
      <c r="D29" s="10" t="s">
        <v>202</v>
      </c>
      <c r="E29" s="11" t="s">
        <v>98</v>
      </c>
      <c r="F29" s="15"/>
      <c r="G29" s="13"/>
      <c r="H29" s="14"/>
      <c r="I29" s="16"/>
    </row>
    <row r="30" spans="2:9">
      <c r="B30" s="6" t="s">
        <v>232</v>
      </c>
      <c r="C30" s="6" t="s">
        <v>41</v>
      </c>
      <c r="D30" s="6" t="s">
        <v>221</v>
      </c>
      <c r="E30" s="13"/>
      <c r="F30" s="16"/>
      <c r="G30" s="13"/>
      <c r="H30" s="14"/>
      <c r="I30" s="16"/>
    </row>
    <row r="31" spans="2:9">
      <c r="B31" s="6" t="s">
        <v>236</v>
      </c>
      <c r="C31" s="6" t="s">
        <v>41</v>
      </c>
      <c r="D31" s="6" t="s">
        <v>211</v>
      </c>
      <c r="E31" s="13"/>
      <c r="F31" s="16"/>
      <c r="G31" s="13"/>
      <c r="H31" s="14"/>
      <c r="I31" s="16"/>
    </row>
    <row r="32" spans="2:9">
      <c r="B32" s="8" t="s">
        <v>237</v>
      </c>
      <c r="C32" s="8" t="s">
        <v>41</v>
      </c>
      <c r="D32" s="8" t="s">
        <v>247</v>
      </c>
      <c r="E32" s="13"/>
      <c r="F32" s="16"/>
      <c r="G32" s="13"/>
      <c r="H32" s="14"/>
      <c r="I32" s="16"/>
    </row>
    <row r="33" spans="2:9">
      <c r="B33" s="8" t="s">
        <v>243</v>
      </c>
      <c r="C33" s="8" t="s">
        <v>41</v>
      </c>
      <c r="D33" s="8" t="s">
        <v>248</v>
      </c>
      <c r="E33" s="13"/>
      <c r="F33" s="16"/>
      <c r="G33" s="13"/>
      <c r="H33" s="14"/>
      <c r="I33" s="16"/>
    </row>
    <row r="34" spans="2:9">
      <c r="B34" s="10" t="s">
        <v>222</v>
      </c>
      <c r="C34" s="10"/>
      <c r="D34" s="10"/>
      <c r="E34" s="13"/>
      <c r="F34" s="16"/>
      <c r="G34" s="13"/>
      <c r="H34" s="14"/>
      <c r="I34" s="16"/>
    </row>
    <row r="35" spans="2:9">
      <c r="B35" s="10" t="s">
        <v>231</v>
      </c>
      <c r="C35" s="10" t="s">
        <v>201</v>
      </c>
      <c r="D35" s="10" t="s">
        <v>202</v>
      </c>
      <c r="E35" s="13"/>
      <c r="F35" s="16"/>
      <c r="G35" s="13"/>
      <c r="H35" s="14"/>
      <c r="I35" s="16"/>
    </row>
    <row r="36" spans="2:9">
      <c r="B36" s="6" t="s">
        <v>232</v>
      </c>
      <c r="C36" s="6" t="s">
        <v>99</v>
      </c>
      <c r="D36" s="6" t="s">
        <v>223</v>
      </c>
      <c r="E36" s="13"/>
      <c r="F36" s="16"/>
      <c r="G36" s="13"/>
      <c r="H36" s="14"/>
      <c r="I36" s="16"/>
    </row>
    <row r="37" spans="2:9">
      <c r="B37" s="6" t="s">
        <v>234</v>
      </c>
      <c r="C37" s="6" t="s">
        <v>34</v>
      </c>
      <c r="D37" s="6" t="s">
        <v>210</v>
      </c>
      <c r="E37" s="13"/>
      <c r="F37" s="16"/>
      <c r="G37" s="13"/>
      <c r="H37" s="14"/>
      <c r="I37" s="16"/>
    </row>
    <row r="38" spans="2:9">
      <c r="B38" s="8" t="s">
        <v>237</v>
      </c>
      <c r="C38" s="8" t="s">
        <v>41</v>
      </c>
      <c r="D38" s="8" t="s">
        <v>247</v>
      </c>
      <c r="E38" s="13"/>
      <c r="F38" s="16"/>
      <c r="G38" s="13"/>
      <c r="H38" s="14"/>
      <c r="I38" s="16"/>
    </row>
    <row r="39" spans="2:9">
      <c r="B39" s="8" t="s">
        <v>243</v>
      </c>
      <c r="C39" s="8" t="s">
        <v>50</v>
      </c>
      <c r="D39" s="8" t="s">
        <v>249</v>
      </c>
      <c r="E39" s="13"/>
      <c r="F39" s="16"/>
      <c r="G39" s="13"/>
      <c r="H39" s="14"/>
      <c r="I39" s="16"/>
    </row>
    <row r="40" spans="2:9">
      <c r="B40" s="10" t="s">
        <v>224</v>
      </c>
      <c r="C40" s="10"/>
      <c r="D40" s="10"/>
      <c r="E40" s="13"/>
      <c r="F40" s="16"/>
      <c r="G40" s="13"/>
      <c r="H40" s="14"/>
      <c r="I40" s="16"/>
    </row>
    <row r="41" spans="2:9">
      <c r="B41" s="10" t="s">
        <v>231</v>
      </c>
      <c r="C41" s="10" t="s">
        <v>201</v>
      </c>
      <c r="D41" s="10" t="s">
        <v>202</v>
      </c>
      <c r="E41" s="13"/>
      <c r="F41" s="16"/>
      <c r="G41" s="13"/>
      <c r="H41" s="14"/>
      <c r="I41" s="16"/>
    </row>
    <row r="42" spans="2:9">
      <c r="B42" s="6" t="s">
        <v>232</v>
      </c>
      <c r="C42" s="6" t="s">
        <v>41</v>
      </c>
      <c r="D42" s="6" t="s">
        <v>221</v>
      </c>
      <c r="E42" s="13"/>
      <c r="F42" s="16"/>
      <c r="G42" s="13"/>
      <c r="H42" s="14"/>
      <c r="I42" s="16"/>
    </row>
    <row r="43" spans="2:9">
      <c r="B43" s="6" t="s">
        <v>236</v>
      </c>
      <c r="C43" s="6">
        <v>1168438795</v>
      </c>
      <c r="D43" s="6" t="s">
        <v>225</v>
      </c>
      <c r="E43" s="13"/>
      <c r="F43" s="16"/>
      <c r="G43" s="13"/>
      <c r="H43" s="14"/>
      <c r="I43" s="16"/>
    </row>
    <row r="44" spans="2:9">
      <c r="B44" s="8" t="s">
        <v>91</v>
      </c>
      <c r="C44" s="8">
        <v>1168438795</v>
      </c>
      <c r="D44" s="8" t="s">
        <v>250</v>
      </c>
      <c r="E44" s="13"/>
      <c r="F44" s="16"/>
      <c r="G44" s="13"/>
      <c r="H44" s="14"/>
      <c r="I44" s="16"/>
    </row>
    <row r="45" spans="2:9">
      <c r="B45" s="8" t="s">
        <v>242</v>
      </c>
      <c r="C45" s="8" t="s">
        <v>99</v>
      </c>
      <c r="D45" s="8" t="s">
        <v>251</v>
      </c>
      <c r="E45" s="13"/>
      <c r="F45" s="16"/>
      <c r="G45" s="13"/>
      <c r="H45" s="14"/>
      <c r="I45" s="16"/>
    </row>
    <row r="46" spans="2:9">
      <c r="B46" s="10" t="s">
        <v>226</v>
      </c>
      <c r="C46" s="10"/>
      <c r="D46" s="10"/>
      <c r="E46" s="13"/>
      <c r="F46" s="16"/>
      <c r="G46" s="13"/>
      <c r="H46" s="14"/>
      <c r="I46" s="16"/>
    </row>
    <row r="47" spans="2:9">
      <c r="B47" s="10" t="s">
        <v>231</v>
      </c>
      <c r="C47" s="10" t="s">
        <v>201</v>
      </c>
      <c r="D47" s="10" t="s">
        <v>202</v>
      </c>
      <c r="E47" s="13"/>
      <c r="F47" s="16"/>
      <c r="G47" s="13"/>
      <c r="H47" s="14"/>
      <c r="I47" s="16"/>
    </row>
    <row r="48" spans="2:9">
      <c r="B48" s="6" t="s">
        <v>234</v>
      </c>
      <c r="C48" s="6" t="s">
        <v>34</v>
      </c>
      <c r="D48" s="6" t="s">
        <v>210</v>
      </c>
      <c r="E48" s="13"/>
      <c r="F48" s="16"/>
      <c r="G48" s="13"/>
      <c r="H48" s="14"/>
      <c r="I48" s="16"/>
    </row>
    <row r="49" spans="2:9">
      <c r="B49" s="6" t="s">
        <v>236</v>
      </c>
      <c r="C49" s="6">
        <v>1168438795</v>
      </c>
      <c r="D49" s="6" t="s">
        <v>225</v>
      </c>
      <c r="E49" s="13"/>
      <c r="F49" s="16"/>
      <c r="G49" s="13"/>
      <c r="H49" s="14"/>
      <c r="I49" s="16"/>
    </row>
    <row r="50" spans="2:9">
      <c r="B50" s="6" t="s">
        <v>233</v>
      </c>
      <c r="C50" s="6">
        <v>1168438795</v>
      </c>
      <c r="D50" s="6" t="s">
        <v>207</v>
      </c>
      <c r="E50" s="13"/>
      <c r="F50" s="16"/>
      <c r="G50" s="13"/>
      <c r="H50" s="14"/>
      <c r="I50" s="16"/>
    </row>
    <row r="51" spans="2:9">
      <c r="B51" s="8" t="s">
        <v>237</v>
      </c>
      <c r="C51" s="8" t="s">
        <v>50</v>
      </c>
      <c r="D51" s="8" t="s">
        <v>245</v>
      </c>
      <c r="E51" s="13"/>
      <c r="F51" s="16"/>
      <c r="G51" s="13"/>
      <c r="H51" s="14"/>
      <c r="I51" s="16"/>
    </row>
    <row r="52" ht="27" spans="2:9">
      <c r="B52" s="8" t="s">
        <v>91</v>
      </c>
      <c r="C52" s="8" t="s">
        <v>50</v>
      </c>
      <c r="D52" s="8" t="s">
        <v>246</v>
      </c>
      <c r="E52" s="17"/>
      <c r="F52" s="18"/>
      <c r="G52" s="17"/>
      <c r="H52" s="19"/>
      <c r="I52" s="18"/>
    </row>
  </sheetData>
  <mergeCells count="19">
    <mergeCell ref="B2:I2"/>
    <mergeCell ref="B3:D3"/>
    <mergeCell ref="E3:F3"/>
    <mergeCell ref="G3:I3"/>
    <mergeCell ref="B4:D4"/>
    <mergeCell ref="E4:F4"/>
    <mergeCell ref="G4:I4"/>
    <mergeCell ref="B10:D10"/>
    <mergeCell ref="E11:F11"/>
    <mergeCell ref="B16:D16"/>
    <mergeCell ref="E17:F17"/>
    <mergeCell ref="B22:D22"/>
    <mergeCell ref="E23:F23"/>
    <mergeCell ref="B28:D28"/>
    <mergeCell ref="B34:D34"/>
    <mergeCell ref="B40:D40"/>
    <mergeCell ref="B46:D46"/>
    <mergeCell ref="E29:F52"/>
    <mergeCell ref="G13:I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8"/>
  <sheetViews>
    <sheetView workbookViewId="0">
      <selection activeCell="F35" sqref="F35"/>
    </sheetView>
  </sheetViews>
  <sheetFormatPr defaultColWidth="9" defaultRowHeight="13.5" outlineLevelCol="5"/>
  <cols>
    <col min="2" max="2" width="8.875" customWidth="1"/>
    <col min="3" max="3" width="7" customWidth="1"/>
    <col min="4" max="4" width="12.875" customWidth="1"/>
    <col min="5" max="6" width="17" customWidth="1"/>
  </cols>
  <sheetData>
    <row r="2" ht="16.5" spans="2:6">
      <c r="B2" s="110" t="s">
        <v>67</v>
      </c>
      <c r="C2" s="110"/>
      <c r="D2" s="110"/>
      <c r="E2" s="110"/>
      <c r="F2" s="110"/>
    </row>
    <row r="3" ht="16.5" spans="2:6">
      <c r="B3" s="110" t="s">
        <v>68</v>
      </c>
      <c r="C3" s="110"/>
      <c r="D3" s="110" t="s">
        <v>69</v>
      </c>
      <c r="E3" s="110" t="s">
        <v>70</v>
      </c>
      <c r="F3" s="110" t="s">
        <v>71</v>
      </c>
    </row>
    <row r="4" ht="16.5" spans="2:6">
      <c r="B4" s="110" t="s">
        <v>72</v>
      </c>
      <c r="C4" s="110" t="s">
        <v>73</v>
      </c>
      <c r="D4" s="110" t="s">
        <v>74</v>
      </c>
      <c r="E4" s="111">
        <v>44104.8333333333</v>
      </c>
      <c r="F4" s="111">
        <v>44232.6666666667</v>
      </c>
    </row>
    <row r="5" ht="16.5" spans="2:6">
      <c r="B5" s="110"/>
      <c r="C5" s="110"/>
      <c r="D5" s="110" t="s">
        <v>75</v>
      </c>
      <c r="E5" s="111">
        <v>44225.75</v>
      </c>
      <c r="F5" s="111">
        <v>44232.6666666667</v>
      </c>
    </row>
    <row r="6" ht="16.5" spans="2:6">
      <c r="B6" s="110"/>
      <c r="C6" s="110"/>
      <c r="D6" s="110" t="s">
        <v>76</v>
      </c>
      <c r="E6" s="111">
        <v>44232.8333333333</v>
      </c>
      <c r="F6" s="111"/>
    </row>
    <row r="7" ht="16.5" spans="2:6">
      <c r="B7" s="110"/>
      <c r="C7" s="110"/>
      <c r="D7" s="110" t="s">
        <v>77</v>
      </c>
      <c r="E7" s="111">
        <v>44233.8333333333</v>
      </c>
      <c r="F7" s="111">
        <v>44249.8333333333</v>
      </c>
    </row>
    <row r="8" ht="16.5" spans="2:6">
      <c r="B8" s="110"/>
      <c r="C8" s="110"/>
      <c r="D8" s="110" t="s">
        <v>78</v>
      </c>
      <c r="E8" s="111">
        <v>44233.8333333333</v>
      </c>
      <c r="F8" s="111">
        <v>44251.6666666667</v>
      </c>
    </row>
    <row r="9" ht="16.5" spans="2:6">
      <c r="B9" s="110"/>
      <c r="C9" s="110"/>
      <c r="D9" s="110" t="s">
        <v>79</v>
      </c>
      <c r="E9" s="111">
        <v>44369.8333333333</v>
      </c>
      <c r="F9" s="111">
        <v>44389.6666666667</v>
      </c>
    </row>
    <row r="10" ht="16.5" spans="2:6">
      <c r="B10" s="110"/>
      <c r="C10" s="110" t="s">
        <v>80</v>
      </c>
      <c r="D10" s="110" t="s">
        <v>74</v>
      </c>
      <c r="E10" s="111">
        <v>44369.8333333333</v>
      </c>
      <c r="F10" s="111">
        <v>44381.8333333333</v>
      </c>
    </row>
    <row r="11" ht="16.5" spans="2:6">
      <c r="B11" s="110"/>
      <c r="C11" s="110"/>
      <c r="D11" s="110" t="s">
        <v>77</v>
      </c>
      <c r="E11" s="111">
        <v>44381.8333333333</v>
      </c>
      <c r="F11" s="111">
        <v>44388.8333333333</v>
      </c>
    </row>
    <row r="12" ht="16.5" spans="2:6">
      <c r="B12" s="110"/>
      <c r="C12" s="110"/>
      <c r="D12" s="110" t="s">
        <v>78</v>
      </c>
      <c r="E12" s="111">
        <v>44381.8333333333</v>
      </c>
      <c r="F12" s="111">
        <v>44388.8333333333</v>
      </c>
    </row>
    <row r="13" ht="16.5" spans="2:6">
      <c r="B13" s="110" t="s">
        <v>81</v>
      </c>
      <c r="C13" s="110" t="s">
        <v>82</v>
      </c>
      <c r="D13" s="110" t="s">
        <v>76</v>
      </c>
      <c r="E13" s="111">
        <v>44389.8333333333</v>
      </c>
      <c r="F13" s="111"/>
    </row>
    <row r="14" ht="16.5" spans="2:6">
      <c r="B14" s="110"/>
      <c r="C14" s="110"/>
      <c r="D14" s="110" t="s">
        <v>83</v>
      </c>
      <c r="E14" s="111">
        <f>E13+1</f>
        <v>44390.8333333333</v>
      </c>
      <c r="F14" s="111"/>
    </row>
    <row r="15" ht="16.5" spans="2:6">
      <c r="B15" s="110"/>
      <c r="C15" s="110"/>
      <c r="D15" s="110" t="s">
        <v>84</v>
      </c>
      <c r="E15" s="111">
        <f>E14+1</f>
        <v>44391.8333333333</v>
      </c>
      <c r="F15" s="111"/>
    </row>
    <row r="16" ht="16.5" spans="2:6">
      <c r="B16" s="110"/>
      <c r="C16" s="110"/>
      <c r="D16" s="110" t="s">
        <v>85</v>
      </c>
      <c r="E16" s="111">
        <f>E15+1</f>
        <v>44392.8333333333</v>
      </c>
      <c r="F16" s="111"/>
    </row>
    <row r="17" ht="16.5" spans="2:6">
      <c r="B17" s="110"/>
      <c r="C17" s="110"/>
      <c r="D17" s="110" t="s">
        <v>86</v>
      </c>
      <c r="E17" s="111">
        <f>E16+1</f>
        <v>44393.8333333333</v>
      </c>
      <c r="F17" s="111"/>
    </row>
    <row r="18" ht="16.5" spans="2:6">
      <c r="B18" s="110"/>
      <c r="C18" s="110"/>
      <c r="D18" s="110" t="s">
        <v>87</v>
      </c>
      <c r="E18" s="111">
        <v>44396.8333333333</v>
      </c>
      <c r="F18" s="111"/>
    </row>
    <row r="19" ht="16.5" spans="2:6">
      <c r="B19" s="110"/>
      <c r="C19" s="110"/>
      <c r="D19" s="110" t="s">
        <v>88</v>
      </c>
      <c r="E19" s="111">
        <f>E18+3</f>
        <v>44399.8333333333</v>
      </c>
      <c r="F19" s="111"/>
    </row>
    <row r="20" ht="16.5" spans="2:6">
      <c r="B20" s="110"/>
      <c r="C20" s="110"/>
      <c r="D20" s="110" t="s">
        <v>89</v>
      </c>
      <c r="E20" s="111">
        <f>E19+3</f>
        <v>44402.8333333333</v>
      </c>
      <c r="F20" s="111"/>
    </row>
    <row r="21" ht="16.5" spans="2:6">
      <c r="B21" s="110"/>
      <c r="C21" s="110"/>
      <c r="D21" s="110" t="s">
        <v>78</v>
      </c>
      <c r="E21" s="111">
        <f>E14</f>
        <v>44390.8333333333</v>
      </c>
      <c r="F21" s="111">
        <f>E20+3-1/6</f>
        <v>44405.6666666666</v>
      </c>
    </row>
    <row r="22" ht="16.5" spans="2:6">
      <c r="B22" s="110"/>
      <c r="C22" s="110" t="s">
        <v>90</v>
      </c>
      <c r="D22" s="110" t="s">
        <v>76</v>
      </c>
      <c r="E22" s="111">
        <f>F21+1+1/6</f>
        <v>44406.8333333333</v>
      </c>
      <c r="F22" s="111"/>
    </row>
    <row r="23" ht="16.5" spans="2:6">
      <c r="B23" s="110"/>
      <c r="C23" s="110"/>
      <c r="D23" s="110" t="s">
        <v>77</v>
      </c>
      <c r="E23" s="111">
        <v>44407.8333333333</v>
      </c>
      <c r="F23" s="111">
        <v>44415.8333333333</v>
      </c>
    </row>
    <row r="24" ht="16.5" spans="2:6">
      <c r="B24" s="110"/>
      <c r="C24" s="110"/>
      <c r="D24" s="110" t="s">
        <v>87</v>
      </c>
      <c r="E24" s="111">
        <v>44412.8333333333</v>
      </c>
      <c r="F24" s="111"/>
    </row>
    <row r="25" ht="16.5" spans="2:6">
      <c r="B25" s="110"/>
      <c r="C25" s="110"/>
      <c r="D25" s="110" t="s">
        <v>88</v>
      </c>
      <c r="E25" s="111">
        <v>44415.8333333333</v>
      </c>
      <c r="F25" s="111"/>
    </row>
    <row r="26" ht="16.5" spans="2:6">
      <c r="B26" s="110"/>
      <c r="C26" s="110"/>
      <c r="D26" s="110" t="s">
        <v>78</v>
      </c>
      <c r="E26" s="111">
        <v>44407.8333333333</v>
      </c>
      <c r="F26" s="111">
        <v>44418.6666666667</v>
      </c>
    </row>
    <row r="27" ht="16.5" spans="2:6">
      <c r="B27" s="110"/>
      <c r="C27" s="110" t="s">
        <v>91</v>
      </c>
      <c r="D27" s="110" t="s">
        <v>77</v>
      </c>
      <c r="E27" s="111">
        <v>44419.8333333333</v>
      </c>
      <c r="F27" s="111">
        <v>44422.8333333333</v>
      </c>
    </row>
    <row r="28" ht="16.5" spans="2:6">
      <c r="B28" s="110"/>
      <c r="C28" s="110"/>
      <c r="D28" s="110" t="s">
        <v>78</v>
      </c>
      <c r="E28" s="111">
        <v>44419.8333333333</v>
      </c>
      <c r="F28" s="111">
        <v>44424.6666666667</v>
      </c>
    </row>
  </sheetData>
  <mergeCells count="21">
    <mergeCell ref="B2:F2"/>
    <mergeCell ref="B3:C3"/>
    <mergeCell ref="E6:F6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4:F24"/>
    <mergeCell ref="E25:F25"/>
    <mergeCell ref="B4:B12"/>
    <mergeCell ref="B13:B28"/>
    <mergeCell ref="C4:C9"/>
    <mergeCell ref="C10:C12"/>
    <mergeCell ref="C13:C21"/>
    <mergeCell ref="C22:C26"/>
    <mergeCell ref="C27:C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24"/>
  <sheetViews>
    <sheetView workbookViewId="0">
      <selection activeCell="J7" sqref="J7"/>
    </sheetView>
  </sheetViews>
  <sheetFormatPr defaultColWidth="9" defaultRowHeight="13.5"/>
  <cols>
    <col min="2" max="2" width="13.5" customWidth="1"/>
    <col min="3" max="3" width="4.375" customWidth="1"/>
    <col min="4" max="4" width="6.25" customWidth="1"/>
    <col min="5" max="5" width="10.875" customWidth="1"/>
    <col min="6" max="6" width="4.375" customWidth="1"/>
    <col min="7" max="7" width="10.75" customWidth="1"/>
    <col min="8" max="8" width="4.375" customWidth="1"/>
    <col min="9" max="10" width="8.875" customWidth="1"/>
    <col min="11" max="11" width="6.375" customWidth="1"/>
    <col min="12" max="12" width="7.875" customWidth="1"/>
    <col min="13" max="13" width="8.25" customWidth="1"/>
    <col min="15" max="15" width="4.625" customWidth="1"/>
    <col min="16" max="16" width="13.5" customWidth="1"/>
    <col min="17" max="17" width="4.375" customWidth="1"/>
    <col min="18" max="18" width="6.25" customWidth="1"/>
    <col min="19" max="20" width="7.875" customWidth="1"/>
  </cols>
  <sheetData>
    <row r="2" ht="16.5" spans="2:20">
      <c r="B2" s="52" t="s">
        <v>92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O2" s="52" t="s">
        <v>93</v>
      </c>
      <c r="P2" s="52"/>
      <c r="Q2" s="52"/>
      <c r="R2" s="52"/>
      <c r="S2" s="52"/>
      <c r="T2" s="52"/>
    </row>
    <row r="3" ht="16.5" spans="2:20">
      <c r="B3" s="53" t="s">
        <v>3</v>
      </c>
      <c r="C3" s="53" t="s">
        <v>4</v>
      </c>
      <c r="D3" s="53" t="s">
        <v>5</v>
      </c>
      <c r="E3" s="53" t="s">
        <v>7</v>
      </c>
      <c r="F3" s="53" t="s">
        <v>4</v>
      </c>
      <c r="G3" s="53" t="s">
        <v>8</v>
      </c>
      <c r="H3" s="53" t="s">
        <v>4</v>
      </c>
      <c r="I3" s="53" t="s">
        <v>9</v>
      </c>
      <c r="J3" s="53" t="s">
        <v>10</v>
      </c>
      <c r="K3" s="53" t="s">
        <v>11</v>
      </c>
      <c r="L3" s="53" t="s">
        <v>12</v>
      </c>
      <c r="M3" s="53" t="s">
        <v>13</v>
      </c>
      <c r="O3" s="52" t="s">
        <v>14</v>
      </c>
      <c r="P3" s="53" t="s">
        <v>3</v>
      </c>
      <c r="Q3" s="53" t="s">
        <v>4</v>
      </c>
      <c r="R3" s="53" t="s">
        <v>5</v>
      </c>
      <c r="S3" s="52" t="s">
        <v>12</v>
      </c>
      <c r="T3" s="52" t="s">
        <v>94</v>
      </c>
    </row>
    <row r="4" ht="16.5" spans="2:20">
      <c r="B4" s="52" t="s">
        <v>52</v>
      </c>
      <c r="C4" s="52">
        <v>54</v>
      </c>
      <c r="D4" s="52">
        <v>1</v>
      </c>
      <c r="E4" s="52" t="s">
        <v>34</v>
      </c>
      <c r="F4" s="52">
        <v>13</v>
      </c>
      <c r="G4" s="52" t="s">
        <v>28</v>
      </c>
      <c r="H4" s="52">
        <v>7</v>
      </c>
      <c r="I4" s="52">
        <v>36</v>
      </c>
      <c r="J4" s="52">
        <v>65</v>
      </c>
      <c r="K4" s="52">
        <f>AVERAGE(I4:J4)</f>
        <v>50.5</v>
      </c>
      <c r="L4" s="108">
        <v>50.5</v>
      </c>
      <c r="M4" s="109">
        <f>L4/100</f>
        <v>0.505</v>
      </c>
      <c r="O4" s="52">
        <v>1</v>
      </c>
      <c r="P4" s="53" t="s">
        <v>24</v>
      </c>
      <c r="Q4" s="54">
        <v>9</v>
      </c>
      <c r="R4" s="53" t="s">
        <v>25</v>
      </c>
      <c r="S4" s="52">
        <v>92.2</v>
      </c>
      <c r="T4" s="52" t="s">
        <v>95</v>
      </c>
    </row>
    <row r="5" ht="16.5" spans="2:20">
      <c r="B5" s="52" t="s">
        <v>96</v>
      </c>
      <c r="C5" s="52">
        <v>82</v>
      </c>
      <c r="D5" s="52">
        <v>2</v>
      </c>
      <c r="E5" s="52" t="s">
        <v>46</v>
      </c>
      <c r="F5" s="52">
        <v>18</v>
      </c>
      <c r="G5" s="52" t="s">
        <v>41</v>
      </c>
      <c r="H5" s="52">
        <v>4</v>
      </c>
      <c r="I5" s="52">
        <v>78</v>
      </c>
      <c r="J5" s="52">
        <v>76.5</v>
      </c>
      <c r="K5" s="52">
        <f>AVERAGE(I5:J5)</f>
        <v>77.25</v>
      </c>
      <c r="L5" s="108">
        <v>77.3</v>
      </c>
      <c r="M5" s="109">
        <f>L5/100</f>
        <v>0.773</v>
      </c>
      <c r="O5" s="52">
        <v>2</v>
      </c>
      <c r="P5" s="53" t="s">
        <v>34</v>
      </c>
      <c r="Q5" s="54">
        <v>13</v>
      </c>
      <c r="R5" s="53" t="s">
        <v>35</v>
      </c>
      <c r="S5" s="52">
        <v>90</v>
      </c>
      <c r="T5" s="52" t="s">
        <v>95</v>
      </c>
    </row>
    <row r="6" ht="16.5" spans="2:20">
      <c r="B6" s="52" t="s">
        <v>97</v>
      </c>
      <c r="C6" s="52">
        <v>40</v>
      </c>
      <c r="D6" s="52">
        <v>3</v>
      </c>
      <c r="E6" s="52" t="s">
        <v>34</v>
      </c>
      <c r="F6" s="52">
        <v>13</v>
      </c>
      <c r="G6" s="52" t="s">
        <v>28</v>
      </c>
      <c r="H6" s="52">
        <v>7</v>
      </c>
      <c r="I6" s="52">
        <v>81.8</v>
      </c>
      <c r="J6" s="52">
        <v>87.4</v>
      </c>
      <c r="K6" s="52">
        <f>AVERAGE(I6:J6)</f>
        <v>84.6</v>
      </c>
      <c r="L6" s="108">
        <v>84.6</v>
      </c>
      <c r="M6" s="109">
        <f>L6/100</f>
        <v>0.846</v>
      </c>
      <c r="O6" s="52">
        <v>3</v>
      </c>
      <c r="P6" s="108" t="s">
        <v>97</v>
      </c>
      <c r="Q6" s="52">
        <v>40</v>
      </c>
      <c r="R6" s="52">
        <v>3</v>
      </c>
      <c r="S6" s="52">
        <v>84.6</v>
      </c>
      <c r="T6" s="52" t="s">
        <v>98</v>
      </c>
    </row>
    <row r="7" ht="16.5" spans="2:20">
      <c r="B7" s="52" t="s">
        <v>99</v>
      </c>
      <c r="C7" s="52">
        <v>158</v>
      </c>
      <c r="D7" s="52">
        <v>4</v>
      </c>
      <c r="E7" s="52" t="s">
        <v>46</v>
      </c>
      <c r="F7" s="52">
        <v>18</v>
      </c>
      <c r="G7" s="52" t="s">
        <v>41</v>
      </c>
      <c r="H7" s="52">
        <v>4</v>
      </c>
      <c r="I7" s="52">
        <v>72</v>
      </c>
      <c r="J7" s="52">
        <v>70</v>
      </c>
      <c r="K7" s="52">
        <f>AVERAGE(I7:J7)</f>
        <v>71</v>
      </c>
      <c r="L7" s="108">
        <v>71</v>
      </c>
      <c r="M7" s="109">
        <f>L7/100</f>
        <v>0.71</v>
      </c>
      <c r="O7" s="52">
        <v>4</v>
      </c>
      <c r="P7" s="108">
        <v>124536</v>
      </c>
      <c r="Q7" s="52">
        <v>183</v>
      </c>
      <c r="R7" s="52">
        <v>5</v>
      </c>
      <c r="S7" s="52">
        <v>83.6</v>
      </c>
      <c r="T7" s="52" t="s">
        <v>98</v>
      </c>
    </row>
    <row r="8" ht="16.5" spans="2:20">
      <c r="B8" s="52">
        <v>124536</v>
      </c>
      <c r="C8" s="52">
        <v>183</v>
      </c>
      <c r="D8" s="52">
        <v>5</v>
      </c>
      <c r="E8" s="52" t="s">
        <v>34</v>
      </c>
      <c r="F8" s="52">
        <v>13</v>
      </c>
      <c r="G8" s="52" t="s">
        <v>28</v>
      </c>
      <c r="H8" s="52">
        <v>7</v>
      </c>
      <c r="I8" s="52">
        <v>78.8</v>
      </c>
      <c r="J8" s="52">
        <v>88.4</v>
      </c>
      <c r="K8" s="52">
        <f>AVERAGE(I8:J8)</f>
        <v>83.6</v>
      </c>
      <c r="L8" s="108">
        <v>83.6</v>
      </c>
      <c r="M8" s="109">
        <f>L8/100</f>
        <v>0.836</v>
      </c>
      <c r="O8" s="52">
        <v>5</v>
      </c>
      <c r="P8" s="53">
        <v>1168438795</v>
      </c>
      <c r="Q8" s="54">
        <v>11</v>
      </c>
      <c r="R8" s="53" t="s">
        <v>43</v>
      </c>
      <c r="S8" s="52">
        <v>83.5</v>
      </c>
      <c r="T8" s="52" t="s">
        <v>95</v>
      </c>
    </row>
    <row r="9" ht="16.5" spans="15:20">
      <c r="O9" s="52">
        <v>6</v>
      </c>
      <c r="P9" s="53" t="s">
        <v>41</v>
      </c>
      <c r="Q9" s="54">
        <v>4</v>
      </c>
      <c r="R9" s="53" t="s">
        <v>42</v>
      </c>
      <c r="S9" s="52">
        <v>80.2</v>
      </c>
      <c r="T9" s="52" t="s">
        <v>95</v>
      </c>
    </row>
    <row r="10" ht="16.5" spans="15:20">
      <c r="O10" s="52">
        <v>7</v>
      </c>
      <c r="P10" s="53" t="s">
        <v>50</v>
      </c>
      <c r="Q10" s="54">
        <v>5</v>
      </c>
      <c r="R10" s="53" t="s">
        <v>51</v>
      </c>
      <c r="S10" s="52">
        <v>79.4</v>
      </c>
      <c r="T10" s="52" t="s">
        <v>95</v>
      </c>
    </row>
    <row r="11" ht="16.5" spans="15:20">
      <c r="O11" s="52">
        <v>8</v>
      </c>
      <c r="P11" s="108" t="s">
        <v>96</v>
      </c>
      <c r="Q11" s="52">
        <v>82</v>
      </c>
      <c r="R11" s="52">
        <v>2</v>
      </c>
      <c r="S11" s="52">
        <v>77.3</v>
      </c>
      <c r="T11" s="52" t="s">
        <v>98</v>
      </c>
    </row>
    <row r="12" ht="16.5" spans="15:20">
      <c r="O12" s="52">
        <v>9</v>
      </c>
      <c r="P12" s="53" t="s">
        <v>16</v>
      </c>
      <c r="Q12" s="55">
        <v>56</v>
      </c>
      <c r="R12" s="53" t="s">
        <v>17</v>
      </c>
      <c r="S12" s="52">
        <v>75.7</v>
      </c>
      <c r="T12" s="52" t="s">
        <v>95</v>
      </c>
    </row>
    <row r="13" ht="16.5" spans="15:20">
      <c r="O13" s="52">
        <v>10</v>
      </c>
      <c r="P13" s="53" t="s">
        <v>59</v>
      </c>
      <c r="Q13" s="54">
        <v>47</v>
      </c>
      <c r="R13" s="53" t="s">
        <v>60</v>
      </c>
      <c r="S13" s="52">
        <v>75.3</v>
      </c>
      <c r="T13" s="52" t="s">
        <v>95</v>
      </c>
    </row>
    <row r="14" ht="16.5" spans="15:20">
      <c r="O14" s="52">
        <v>11</v>
      </c>
      <c r="P14" s="53" t="s">
        <v>26</v>
      </c>
      <c r="Q14" s="54">
        <v>38</v>
      </c>
      <c r="R14" s="53" t="s">
        <v>27</v>
      </c>
      <c r="S14" s="52">
        <v>73</v>
      </c>
      <c r="T14" s="52" t="s">
        <v>95</v>
      </c>
    </row>
    <row r="15" ht="16.5" spans="15:20">
      <c r="O15" s="52">
        <v>12</v>
      </c>
      <c r="P15" s="53" t="s">
        <v>44</v>
      </c>
      <c r="Q15" s="54">
        <v>39</v>
      </c>
      <c r="R15" s="53" t="s">
        <v>45</v>
      </c>
      <c r="S15" s="52">
        <v>72.5</v>
      </c>
      <c r="T15" s="52" t="s">
        <v>95</v>
      </c>
    </row>
    <row r="16" ht="16.5" spans="15:20">
      <c r="O16" s="52">
        <v>13</v>
      </c>
      <c r="P16" s="108" t="s">
        <v>99</v>
      </c>
      <c r="Q16" s="52">
        <v>158</v>
      </c>
      <c r="R16" s="52">
        <v>4</v>
      </c>
      <c r="S16" s="52">
        <v>71</v>
      </c>
      <c r="T16" s="52" t="s">
        <v>98</v>
      </c>
    </row>
    <row r="17" ht="16.5" spans="15:20">
      <c r="O17" s="52">
        <v>14</v>
      </c>
      <c r="P17" s="53" t="s">
        <v>61</v>
      </c>
      <c r="Q17" s="54">
        <v>95</v>
      </c>
      <c r="R17" s="53" t="s">
        <v>62</v>
      </c>
      <c r="S17" s="52">
        <v>70</v>
      </c>
      <c r="T17" s="52" t="s">
        <v>95</v>
      </c>
    </row>
    <row r="18" ht="16.5" spans="15:20">
      <c r="O18" s="52">
        <v>15</v>
      </c>
      <c r="P18" s="53" t="s">
        <v>30</v>
      </c>
      <c r="Q18" s="54">
        <v>71</v>
      </c>
      <c r="R18" s="53" t="s">
        <v>31</v>
      </c>
      <c r="S18" s="52">
        <v>68.2</v>
      </c>
      <c r="T18" s="52" t="s">
        <v>95</v>
      </c>
    </row>
    <row r="19" ht="16.5" spans="15:20">
      <c r="O19" s="52">
        <v>16</v>
      </c>
      <c r="P19" s="53" t="s">
        <v>22</v>
      </c>
      <c r="Q19" s="54">
        <v>3</v>
      </c>
      <c r="R19" s="53" t="s">
        <v>23</v>
      </c>
      <c r="S19" s="52">
        <v>62.9</v>
      </c>
      <c r="T19" s="52" t="s">
        <v>95</v>
      </c>
    </row>
    <row r="20" ht="16.5" spans="15:20">
      <c r="O20" s="52">
        <v>17</v>
      </c>
      <c r="P20" s="108" t="s">
        <v>52</v>
      </c>
      <c r="Q20" s="52">
        <v>54</v>
      </c>
      <c r="R20" s="52">
        <v>1</v>
      </c>
      <c r="S20" s="52">
        <v>50.5</v>
      </c>
      <c r="T20" s="52" t="s">
        <v>98</v>
      </c>
    </row>
    <row r="21" hidden="1"/>
    <row r="22" hidden="1"/>
    <row r="23" hidden="1"/>
    <row r="24" hidden="1"/>
  </sheetData>
  <mergeCells count="2">
    <mergeCell ref="B2:M2"/>
    <mergeCell ref="O2:T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21"/>
  <sheetViews>
    <sheetView workbookViewId="0">
      <selection activeCell="L9" sqref="L9:AC12"/>
    </sheetView>
  </sheetViews>
  <sheetFormatPr defaultColWidth="9" defaultRowHeight="13.5"/>
  <cols>
    <col min="2" max="2" width="4.125" customWidth="1"/>
    <col min="3" max="3" width="9.75" customWidth="1"/>
    <col min="4" max="4" width="3.75" customWidth="1"/>
    <col min="5" max="5" width="5.5" customWidth="1"/>
    <col min="6" max="9" width="3.375" customWidth="1"/>
    <col min="10" max="10" width="14.125" customWidth="1"/>
    <col min="11" max="11" width="3.75" customWidth="1"/>
    <col min="12" max="12" width="14.125" customWidth="1"/>
    <col min="13" max="13" width="3.75" customWidth="1"/>
    <col min="14" max="29" width="5.125" customWidth="1"/>
  </cols>
  <sheetData>
    <row r="2" spans="2:29">
      <c r="B2" s="66" t="s">
        <v>100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</row>
    <row r="3" spans="2:29">
      <c r="B3" s="60" t="s">
        <v>2</v>
      </c>
      <c r="C3" s="60" t="s">
        <v>3</v>
      </c>
      <c r="D3" s="60" t="s">
        <v>4</v>
      </c>
      <c r="E3" s="60" t="s">
        <v>5</v>
      </c>
      <c r="F3" s="67" t="s">
        <v>101</v>
      </c>
      <c r="G3" s="67" t="s">
        <v>102</v>
      </c>
      <c r="H3" s="67" t="s">
        <v>103</v>
      </c>
      <c r="I3" s="67" t="s">
        <v>104</v>
      </c>
      <c r="J3" s="60" t="s">
        <v>7</v>
      </c>
      <c r="K3" s="60" t="s">
        <v>4</v>
      </c>
      <c r="L3" s="60" t="s">
        <v>8</v>
      </c>
      <c r="M3" s="60" t="s">
        <v>4</v>
      </c>
      <c r="N3" s="66" t="s">
        <v>105</v>
      </c>
      <c r="O3" s="66"/>
      <c r="P3" s="66"/>
      <c r="Q3" s="66"/>
      <c r="R3" s="66" t="s">
        <v>106</v>
      </c>
      <c r="S3" s="66"/>
      <c r="T3" s="66"/>
      <c r="U3" s="66"/>
      <c r="V3" s="66" t="s">
        <v>107</v>
      </c>
      <c r="W3" s="66"/>
      <c r="X3" s="66"/>
      <c r="Y3" s="66"/>
      <c r="Z3" s="66" t="s">
        <v>108</v>
      </c>
      <c r="AA3" s="66"/>
      <c r="AB3" s="66"/>
      <c r="AC3" s="66"/>
    </row>
    <row r="4" ht="27" spans="2:29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7" t="s">
        <v>109</v>
      </c>
      <c r="O4" s="67" t="s">
        <v>110</v>
      </c>
      <c r="P4" s="60" t="s">
        <v>11</v>
      </c>
      <c r="Q4" s="67" t="s">
        <v>111</v>
      </c>
      <c r="R4" s="67" t="s">
        <v>109</v>
      </c>
      <c r="S4" s="67" t="s">
        <v>110</v>
      </c>
      <c r="T4" s="60" t="s">
        <v>11</v>
      </c>
      <c r="U4" s="67" t="s">
        <v>111</v>
      </c>
      <c r="V4" s="67" t="s">
        <v>109</v>
      </c>
      <c r="W4" s="67" t="s">
        <v>110</v>
      </c>
      <c r="X4" s="60" t="s">
        <v>11</v>
      </c>
      <c r="Y4" s="67" t="s">
        <v>111</v>
      </c>
      <c r="Z4" s="67" t="s">
        <v>109</v>
      </c>
      <c r="AA4" s="67" t="s">
        <v>110</v>
      </c>
      <c r="AB4" s="60" t="s">
        <v>11</v>
      </c>
      <c r="AC4" s="67" t="s">
        <v>111</v>
      </c>
    </row>
    <row r="5" spans="2:29">
      <c r="B5" s="60" t="s">
        <v>112</v>
      </c>
      <c r="C5" s="60" t="s">
        <v>34</v>
      </c>
      <c r="D5" s="58">
        <v>13</v>
      </c>
      <c r="E5" s="60" t="s">
        <v>113</v>
      </c>
      <c r="F5" s="60" t="s">
        <v>114</v>
      </c>
      <c r="G5" s="60" t="s">
        <v>114</v>
      </c>
      <c r="H5" s="60" t="s">
        <v>114</v>
      </c>
      <c r="I5" s="60" t="s">
        <v>114</v>
      </c>
      <c r="J5" s="67" t="s">
        <v>115</v>
      </c>
      <c r="K5" s="67" t="s">
        <v>116</v>
      </c>
      <c r="L5" s="60" t="s">
        <v>117</v>
      </c>
      <c r="M5" s="69">
        <v>18</v>
      </c>
      <c r="N5" s="60">
        <v>88</v>
      </c>
      <c r="O5" s="60">
        <v>93.5</v>
      </c>
      <c r="P5" s="60">
        <f t="shared" ref="P5:P20" si="0">AVERAGE(N5:O5)</f>
        <v>90.75</v>
      </c>
      <c r="Q5" s="68">
        <v>90.8</v>
      </c>
      <c r="R5" s="60">
        <v>99</v>
      </c>
      <c r="S5" s="60">
        <v>101.5</v>
      </c>
      <c r="T5" s="60">
        <f t="shared" ref="T5:T20" si="1">AVERAGE(R5:S5)</f>
        <v>100.25</v>
      </c>
      <c r="U5" s="68">
        <v>100.3</v>
      </c>
      <c r="V5" s="60">
        <v>96</v>
      </c>
      <c r="W5" s="60">
        <v>96.5</v>
      </c>
      <c r="X5" s="60">
        <f t="shared" ref="X5:X20" si="2">AVERAGE(V5:W5)</f>
        <v>96.25</v>
      </c>
      <c r="Y5" s="68">
        <v>96.3</v>
      </c>
      <c r="Z5" s="60">
        <v>96</v>
      </c>
      <c r="AA5" s="60">
        <v>91.5</v>
      </c>
      <c r="AB5" s="60">
        <f t="shared" ref="AB5:AB20" si="3">AVERAGE(Z5:AA5)</f>
        <v>93.75</v>
      </c>
      <c r="AC5" s="68">
        <v>93.8</v>
      </c>
    </row>
    <row r="6" spans="2:29">
      <c r="B6" s="60"/>
      <c r="C6" s="60" t="s">
        <v>50</v>
      </c>
      <c r="D6" s="58">
        <v>5</v>
      </c>
      <c r="E6" s="60" t="s">
        <v>118</v>
      </c>
      <c r="F6" s="60" t="s">
        <v>114</v>
      </c>
      <c r="G6" s="60" t="s">
        <v>114</v>
      </c>
      <c r="H6" s="60" t="s">
        <v>114</v>
      </c>
      <c r="I6" s="60"/>
      <c r="J6" s="60"/>
      <c r="K6" s="60"/>
      <c r="L6" s="60"/>
      <c r="M6" s="73"/>
      <c r="N6" s="60">
        <v>92.5</v>
      </c>
      <c r="O6" s="60">
        <v>99</v>
      </c>
      <c r="P6" s="60">
        <f t="shared" si="0"/>
        <v>95.75</v>
      </c>
      <c r="Q6" s="68">
        <v>95.8</v>
      </c>
      <c r="R6" s="60">
        <v>94.5</v>
      </c>
      <c r="S6" s="60">
        <v>91.5</v>
      </c>
      <c r="T6" s="60">
        <f t="shared" si="1"/>
        <v>93</v>
      </c>
      <c r="U6" s="68">
        <v>93</v>
      </c>
      <c r="V6" s="60">
        <v>71</v>
      </c>
      <c r="W6" s="60">
        <v>76</v>
      </c>
      <c r="X6" s="60">
        <f t="shared" si="2"/>
        <v>73.5</v>
      </c>
      <c r="Y6" s="68">
        <v>73.5</v>
      </c>
      <c r="Z6" s="70" t="s">
        <v>98</v>
      </c>
      <c r="AA6" s="71"/>
      <c r="AB6" s="71"/>
      <c r="AC6" s="72"/>
    </row>
    <row r="7" spans="2:29">
      <c r="B7" s="60"/>
      <c r="C7" s="60" t="s">
        <v>16</v>
      </c>
      <c r="D7" s="67">
        <v>56</v>
      </c>
      <c r="E7" s="60" t="s">
        <v>119</v>
      </c>
      <c r="F7" s="60" t="s">
        <v>114</v>
      </c>
      <c r="G7" s="60" t="s">
        <v>114</v>
      </c>
      <c r="H7" s="60" t="s">
        <v>114</v>
      </c>
      <c r="I7" s="60"/>
      <c r="J7" s="60"/>
      <c r="K7" s="60"/>
      <c r="L7" s="60"/>
      <c r="M7" s="73"/>
      <c r="N7" s="60">
        <v>77.5</v>
      </c>
      <c r="O7" s="60">
        <v>84.5</v>
      </c>
      <c r="P7" s="60">
        <f t="shared" si="0"/>
        <v>81</v>
      </c>
      <c r="Q7" s="68">
        <v>81</v>
      </c>
      <c r="R7" s="60">
        <v>69</v>
      </c>
      <c r="S7" s="60">
        <v>80.5</v>
      </c>
      <c r="T7" s="60">
        <f t="shared" si="1"/>
        <v>74.75</v>
      </c>
      <c r="U7" s="68">
        <v>74.8</v>
      </c>
      <c r="V7" s="74">
        <v>80</v>
      </c>
      <c r="W7" s="60">
        <v>63</v>
      </c>
      <c r="X7" s="60">
        <f t="shared" si="2"/>
        <v>71.5</v>
      </c>
      <c r="Y7" s="68">
        <v>71.5</v>
      </c>
      <c r="Z7" s="70" t="s">
        <v>98</v>
      </c>
      <c r="AA7" s="71"/>
      <c r="AB7" s="71"/>
      <c r="AC7" s="72"/>
    </row>
    <row r="8" spans="2:29">
      <c r="B8" s="60"/>
      <c r="C8" s="60" t="s">
        <v>30</v>
      </c>
      <c r="D8" s="58">
        <v>71</v>
      </c>
      <c r="E8" s="60" t="s">
        <v>120</v>
      </c>
      <c r="F8" s="60" t="s">
        <v>114</v>
      </c>
      <c r="G8" s="60" t="s">
        <v>114</v>
      </c>
      <c r="H8" s="60" t="s">
        <v>114</v>
      </c>
      <c r="I8" s="60" t="s">
        <v>114</v>
      </c>
      <c r="J8" s="60"/>
      <c r="K8" s="60"/>
      <c r="L8" s="60"/>
      <c r="M8" s="75"/>
      <c r="N8" s="60">
        <v>62</v>
      </c>
      <c r="O8" s="60">
        <v>43</v>
      </c>
      <c r="P8" s="60">
        <f t="shared" si="0"/>
        <v>52.5</v>
      </c>
      <c r="Q8" s="68">
        <v>52.5</v>
      </c>
      <c r="R8" s="60">
        <v>90</v>
      </c>
      <c r="S8" s="60">
        <v>83</v>
      </c>
      <c r="T8" s="60">
        <f t="shared" si="1"/>
        <v>86.5</v>
      </c>
      <c r="U8" s="68">
        <v>86.5</v>
      </c>
      <c r="V8" s="60">
        <v>84.5</v>
      </c>
      <c r="W8" s="60">
        <v>93.5</v>
      </c>
      <c r="X8" s="60">
        <f t="shared" si="2"/>
        <v>89</v>
      </c>
      <c r="Y8" s="68">
        <v>89</v>
      </c>
      <c r="Z8" s="60">
        <v>84.7</v>
      </c>
      <c r="AA8" s="60">
        <v>52</v>
      </c>
      <c r="AB8" s="60">
        <f t="shared" si="3"/>
        <v>68.35</v>
      </c>
      <c r="AC8" s="68">
        <v>68.4</v>
      </c>
    </row>
    <row r="9" spans="2:29">
      <c r="B9" s="60" t="s">
        <v>121</v>
      </c>
      <c r="C9" s="60" t="s">
        <v>97</v>
      </c>
      <c r="D9" s="58">
        <v>40</v>
      </c>
      <c r="E9" s="60" t="s">
        <v>122</v>
      </c>
      <c r="F9" s="60" t="s">
        <v>114</v>
      </c>
      <c r="G9" s="60" t="s">
        <v>114</v>
      </c>
      <c r="H9" s="60"/>
      <c r="I9" s="60"/>
      <c r="J9" s="67" t="s">
        <v>123</v>
      </c>
      <c r="K9" s="67" t="s">
        <v>124</v>
      </c>
      <c r="L9" s="60" t="s">
        <v>65</v>
      </c>
      <c r="M9" s="60">
        <v>19</v>
      </c>
      <c r="N9" s="76">
        <v>95</v>
      </c>
      <c r="O9" s="60">
        <v>89.1</v>
      </c>
      <c r="P9" s="60">
        <f t="shared" si="0"/>
        <v>92.05</v>
      </c>
      <c r="Q9" s="68">
        <v>92.1</v>
      </c>
      <c r="R9" s="76">
        <v>87.8</v>
      </c>
      <c r="S9" s="60">
        <v>86.3</v>
      </c>
      <c r="T9" s="60">
        <f t="shared" si="1"/>
        <v>87.05</v>
      </c>
      <c r="U9" s="68">
        <v>87.1</v>
      </c>
      <c r="V9" s="70" t="s">
        <v>98</v>
      </c>
      <c r="W9" s="71"/>
      <c r="X9" s="71"/>
      <c r="Y9" s="72"/>
      <c r="Z9" s="70" t="s">
        <v>98</v>
      </c>
      <c r="AA9" s="71"/>
      <c r="AB9" s="71"/>
      <c r="AC9" s="72"/>
    </row>
    <row r="10" spans="2:29">
      <c r="B10" s="60"/>
      <c r="C10" s="60" t="s">
        <v>41</v>
      </c>
      <c r="D10" s="58">
        <v>4</v>
      </c>
      <c r="E10" s="60" t="s">
        <v>125</v>
      </c>
      <c r="F10" s="60" t="s">
        <v>114</v>
      </c>
      <c r="G10" s="60" t="s">
        <v>114</v>
      </c>
      <c r="H10" s="60" t="s">
        <v>114</v>
      </c>
      <c r="I10" s="60" t="s">
        <v>114</v>
      </c>
      <c r="J10" s="60"/>
      <c r="K10" s="60"/>
      <c r="L10" s="60"/>
      <c r="M10" s="60"/>
      <c r="N10" s="76">
        <v>71.3</v>
      </c>
      <c r="O10" s="60">
        <v>74.5</v>
      </c>
      <c r="P10" s="60">
        <f t="shared" si="0"/>
        <v>72.9</v>
      </c>
      <c r="Q10" s="68">
        <v>72.9</v>
      </c>
      <c r="R10" s="76">
        <v>100</v>
      </c>
      <c r="S10" s="60">
        <v>99.5</v>
      </c>
      <c r="T10" s="60">
        <f t="shared" si="1"/>
        <v>99.75</v>
      </c>
      <c r="U10" s="68">
        <v>99.8</v>
      </c>
      <c r="V10" s="76">
        <v>85</v>
      </c>
      <c r="W10" s="60">
        <v>99.9</v>
      </c>
      <c r="X10" s="60">
        <f t="shared" si="2"/>
        <v>92.45</v>
      </c>
      <c r="Y10" s="68">
        <v>92.5</v>
      </c>
      <c r="Z10" s="76">
        <v>40.8</v>
      </c>
      <c r="AA10" s="60">
        <v>24</v>
      </c>
      <c r="AB10" s="60">
        <f t="shared" si="3"/>
        <v>32.4</v>
      </c>
      <c r="AC10" s="68">
        <v>32.4</v>
      </c>
    </row>
    <row r="11" spans="2:29">
      <c r="B11" s="60"/>
      <c r="C11" s="60" t="s">
        <v>26</v>
      </c>
      <c r="D11" s="58">
        <v>38</v>
      </c>
      <c r="E11" s="60" t="s">
        <v>126</v>
      </c>
      <c r="F11" s="60" t="s">
        <v>114</v>
      </c>
      <c r="G11" s="60" t="s">
        <v>114</v>
      </c>
      <c r="H11" s="60" t="s">
        <v>114</v>
      </c>
      <c r="I11" s="60" t="s">
        <v>114</v>
      </c>
      <c r="J11" s="60"/>
      <c r="K11" s="60"/>
      <c r="L11" s="60"/>
      <c r="M11" s="60"/>
      <c r="N11" s="76">
        <v>98.4</v>
      </c>
      <c r="O11" s="60">
        <v>94</v>
      </c>
      <c r="P11" s="60">
        <f t="shared" si="0"/>
        <v>96.2</v>
      </c>
      <c r="Q11" s="68">
        <v>96.2</v>
      </c>
      <c r="R11" s="76">
        <v>85.9</v>
      </c>
      <c r="S11" s="60">
        <v>85.1</v>
      </c>
      <c r="T11" s="60">
        <f t="shared" si="1"/>
        <v>85.5</v>
      </c>
      <c r="U11" s="68">
        <v>85.5</v>
      </c>
      <c r="V11" s="76">
        <v>68.4</v>
      </c>
      <c r="W11" s="60">
        <v>77.9</v>
      </c>
      <c r="X11" s="60">
        <f t="shared" si="2"/>
        <v>73.15</v>
      </c>
      <c r="Y11" s="68">
        <v>73.2</v>
      </c>
      <c r="Z11" s="76">
        <v>33.9</v>
      </c>
      <c r="AA11" s="60">
        <v>41.9</v>
      </c>
      <c r="AB11" s="60">
        <f t="shared" si="3"/>
        <v>37.9</v>
      </c>
      <c r="AC11" s="68">
        <v>37.9</v>
      </c>
    </row>
    <row r="12" spans="2:29">
      <c r="B12" s="60"/>
      <c r="C12" s="60" t="s">
        <v>99</v>
      </c>
      <c r="D12" s="58">
        <v>158</v>
      </c>
      <c r="E12" s="60" t="s">
        <v>127</v>
      </c>
      <c r="F12" s="60" t="s">
        <v>114</v>
      </c>
      <c r="G12" s="60" t="s">
        <v>114</v>
      </c>
      <c r="H12" s="60" t="s">
        <v>114</v>
      </c>
      <c r="I12" s="60"/>
      <c r="J12" s="60"/>
      <c r="K12" s="60"/>
      <c r="L12" s="60"/>
      <c r="M12" s="60"/>
      <c r="N12" s="76">
        <v>94.9</v>
      </c>
      <c r="O12" s="60">
        <v>91.5</v>
      </c>
      <c r="P12" s="60">
        <f t="shared" si="0"/>
        <v>93.2</v>
      </c>
      <c r="Q12" s="68">
        <v>93.2</v>
      </c>
      <c r="R12" s="76">
        <v>79.1</v>
      </c>
      <c r="S12" s="60">
        <v>90</v>
      </c>
      <c r="T12" s="60">
        <f t="shared" si="1"/>
        <v>84.55</v>
      </c>
      <c r="U12" s="68">
        <v>84.6</v>
      </c>
      <c r="V12" s="76">
        <v>83.7</v>
      </c>
      <c r="W12" s="60">
        <v>87.1</v>
      </c>
      <c r="X12" s="60">
        <f t="shared" si="2"/>
        <v>85.4</v>
      </c>
      <c r="Y12" s="68">
        <v>85.4</v>
      </c>
      <c r="Z12" s="70" t="s">
        <v>98</v>
      </c>
      <c r="AA12" s="71"/>
      <c r="AB12" s="71"/>
      <c r="AC12" s="72"/>
    </row>
    <row r="13" spans="2:29">
      <c r="B13" s="60" t="s">
        <v>128</v>
      </c>
      <c r="C13" s="60" t="s">
        <v>24</v>
      </c>
      <c r="D13" s="58">
        <v>9</v>
      </c>
      <c r="E13" s="60" t="s">
        <v>129</v>
      </c>
      <c r="F13" s="60" t="s">
        <v>114</v>
      </c>
      <c r="G13" s="60" t="s">
        <v>114</v>
      </c>
      <c r="H13" s="60" t="s">
        <v>114</v>
      </c>
      <c r="I13" s="60"/>
      <c r="J13" s="60" t="s">
        <v>130</v>
      </c>
      <c r="K13" s="60">
        <v>28</v>
      </c>
      <c r="L13" s="60" t="s">
        <v>131</v>
      </c>
      <c r="M13" s="60">
        <v>7</v>
      </c>
      <c r="N13" s="60">
        <v>86.5</v>
      </c>
      <c r="O13" s="60">
        <v>99.1</v>
      </c>
      <c r="P13" s="60">
        <f t="shared" si="0"/>
        <v>92.8</v>
      </c>
      <c r="Q13" s="68">
        <v>92.8</v>
      </c>
      <c r="R13" s="60">
        <v>83.8</v>
      </c>
      <c r="S13" s="60">
        <v>99</v>
      </c>
      <c r="T13" s="60">
        <f t="shared" si="1"/>
        <v>91.4</v>
      </c>
      <c r="U13" s="68">
        <v>91.4</v>
      </c>
      <c r="V13" s="60">
        <v>96</v>
      </c>
      <c r="W13" s="60">
        <v>101.5</v>
      </c>
      <c r="X13" s="60">
        <f t="shared" si="2"/>
        <v>98.75</v>
      </c>
      <c r="Y13" s="68">
        <v>98.8</v>
      </c>
      <c r="Z13" s="70" t="s">
        <v>98</v>
      </c>
      <c r="AA13" s="71"/>
      <c r="AB13" s="71"/>
      <c r="AC13" s="72"/>
    </row>
    <row r="14" spans="2:29">
      <c r="B14" s="60"/>
      <c r="C14" s="60" t="s">
        <v>96</v>
      </c>
      <c r="D14" s="58">
        <v>82</v>
      </c>
      <c r="E14" s="60" t="s">
        <v>132</v>
      </c>
      <c r="F14" s="60" t="s">
        <v>114</v>
      </c>
      <c r="G14" s="60" t="s">
        <v>114</v>
      </c>
      <c r="H14" s="60" t="s">
        <v>114</v>
      </c>
      <c r="I14" s="60" t="s">
        <v>114</v>
      </c>
      <c r="J14" s="60"/>
      <c r="K14" s="60"/>
      <c r="L14" s="60"/>
      <c r="M14" s="60"/>
      <c r="N14" s="60">
        <v>70.5</v>
      </c>
      <c r="O14" s="60">
        <v>70.9</v>
      </c>
      <c r="P14" s="60">
        <f t="shared" si="0"/>
        <v>70.7</v>
      </c>
      <c r="Q14" s="68">
        <v>70.7</v>
      </c>
      <c r="R14" s="60">
        <v>95</v>
      </c>
      <c r="S14" s="60">
        <v>81.6</v>
      </c>
      <c r="T14" s="60">
        <f t="shared" si="1"/>
        <v>88.3</v>
      </c>
      <c r="U14" s="68">
        <v>88.3</v>
      </c>
      <c r="V14" s="60">
        <v>58.5</v>
      </c>
      <c r="W14" s="60">
        <v>80.3</v>
      </c>
      <c r="X14" s="60">
        <f t="shared" si="2"/>
        <v>69.4</v>
      </c>
      <c r="Y14" s="68">
        <v>69.4</v>
      </c>
      <c r="Z14" s="60">
        <v>88.2</v>
      </c>
      <c r="AA14" s="60">
        <v>84.7</v>
      </c>
      <c r="AB14" s="60">
        <f t="shared" si="3"/>
        <v>86.45</v>
      </c>
      <c r="AC14" s="68">
        <v>86.5</v>
      </c>
    </row>
    <row r="15" spans="2:29">
      <c r="B15" s="60"/>
      <c r="C15" s="60" t="s">
        <v>44</v>
      </c>
      <c r="D15" s="58">
        <v>39</v>
      </c>
      <c r="E15" s="60" t="s">
        <v>133</v>
      </c>
      <c r="F15" s="60" t="s">
        <v>114</v>
      </c>
      <c r="G15" s="60" t="s">
        <v>114</v>
      </c>
      <c r="H15" s="60"/>
      <c r="I15" s="60"/>
      <c r="J15" s="60"/>
      <c r="K15" s="60"/>
      <c r="L15" s="60"/>
      <c r="M15" s="60"/>
      <c r="N15" s="60">
        <v>67</v>
      </c>
      <c r="O15" s="60">
        <v>73.2</v>
      </c>
      <c r="P15" s="60">
        <f t="shared" si="0"/>
        <v>70.1</v>
      </c>
      <c r="Q15" s="68">
        <v>70.1</v>
      </c>
      <c r="R15" s="60">
        <v>78.3</v>
      </c>
      <c r="S15" s="60">
        <v>80.1</v>
      </c>
      <c r="T15" s="60">
        <f t="shared" si="1"/>
        <v>79.2</v>
      </c>
      <c r="U15" s="68">
        <v>79.2</v>
      </c>
      <c r="V15" s="70" t="s">
        <v>98</v>
      </c>
      <c r="W15" s="71"/>
      <c r="X15" s="71"/>
      <c r="Y15" s="72"/>
      <c r="Z15" s="70" t="s">
        <v>98</v>
      </c>
      <c r="AA15" s="71"/>
      <c r="AB15" s="71"/>
      <c r="AC15" s="72"/>
    </row>
    <row r="16" spans="2:29">
      <c r="B16" s="60"/>
      <c r="C16" s="60" t="s">
        <v>22</v>
      </c>
      <c r="D16" s="58">
        <v>3</v>
      </c>
      <c r="E16" s="60" t="s">
        <v>134</v>
      </c>
      <c r="F16" s="60"/>
      <c r="G16" s="60"/>
      <c r="H16" s="60"/>
      <c r="I16" s="60"/>
      <c r="J16" s="60"/>
      <c r="K16" s="60"/>
      <c r="L16" s="60"/>
      <c r="M16" s="60"/>
      <c r="N16" s="70" t="s">
        <v>98</v>
      </c>
      <c r="O16" s="71"/>
      <c r="P16" s="71"/>
      <c r="Q16" s="72"/>
      <c r="R16" s="70" t="s">
        <v>98</v>
      </c>
      <c r="S16" s="71"/>
      <c r="T16" s="71"/>
      <c r="U16" s="72"/>
      <c r="V16" s="70" t="s">
        <v>98</v>
      </c>
      <c r="W16" s="71"/>
      <c r="X16" s="71"/>
      <c r="Y16" s="72"/>
      <c r="Z16" s="70" t="s">
        <v>98</v>
      </c>
      <c r="AA16" s="71"/>
      <c r="AB16" s="71"/>
      <c r="AC16" s="72"/>
    </row>
    <row r="17" spans="2:29">
      <c r="B17" s="60" t="s">
        <v>135</v>
      </c>
      <c r="C17" s="60">
        <v>124536</v>
      </c>
      <c r="D17" s="58">
        <v>183</v>
      </c>
      <c r="E17" s="60" t="s">
        <v>136</v>
      </c>
      <c r="F17" s="60"/>
      <c r="G17" s="60"/>
      <c r="H17" s="60"/>
      <c r="I17" s="60"/>
      <c r="J17" s="60" t="s">
        <v>137</v>
      </c>
      <c r="K17" s="60">
        <v>43</v>
      </c>
      <c r="L17" s="60" t="s">
        <v>138</v>
      </c>
      <c r="M17" s="60">
        <v>4</v>
      </c>
      <c r="N17" s="70" t="s">
        <v>98</v>
      </c>
      <c r="O17" s="71"/>
      <c r="P17" s="71"/>
      <c r="Q17" s="72"/>
      <c r="R17" s="70" t="s">
        <v>98</v>
      </c>
      <c r="S17" s="71"/>
      <c r="T17" s="71"/>
      <c r="U17" s="72"/>
      <c r="V17" s="70" t="s">
        <v>98</v>
      </c>
      <c r="W17" s="71"/>
      <c r="X17" s="71"/>
      <c r="Y17" s="72"/>
      <c r="Z17" s="70" t="s">
        <v>98</v>
      </c>
      <c r="AA17" s="71"/>
      <c r="AB17" s="71"/>
      <c r="AC17" s="72"/>
    </row>
    <row r="18" spans="2:29">
      <c r="B18" s="60"/>
      <c r="C18" s="60">
        <v>1168438795</v>
      </c>
      <c r="D18" s="58">
        <v>11</v>
      </c>
      <c r="E18" s="60" t="s">
        <v>139</v>
      </c>
      <c r="F18" s="60" t="s">
        <v>114</v>
      </c>
      <c r="G18" s="60" t="s">
        <v>114</v>
      </c>
      <c r="H18" s="60" t="s">
        <v>114</v>
      </c>
      <c r="I18" s="60" t="s">
        <v>114</v>
      </c>
      <c r="J18" s="60"/>
      <c r="K18" s="60"/>
      <c r="L18" s="60"/>
      <c r="M18" s="60"/>
      <c r="N18" s="60">
        <v>91</v>
      </c>
      <c r="O18" s="60">
        <v>95</v>
      </c>
      <c r="P18" s="60">
        <f t="shared" si="0"/>
        <v>93</v>
      </c>
      <c r="Q18" s="68">
        <v>93</v>
      </c>
      <c r="R18" s="60">
        <v>85.3</v>
      </c>
      <c r="S18" s="60">
        <v>96</v>
      </c>
      <c r="T18" s="60">
        <f t="shared" si="1"/>
        <v>90.65</v>
      </c>
      <c r="U18" s="68">
        <v>90.7</v>
      </c>
      <c r="V18" s="60">
        <v>92</v>
      </c>
      <c r="W18" s="60">
        <v>94</v>
      </c>
      <c r="X18" s="60">
        <f t="shared" si="2"/>
        <v>93</v>
      </c>
      <c r="Y18" s="68">
        <v>93</v>
      </c>
      <c r="Z18" s="60">
        <v>84</v>
      </c>
      <c r="AA18" s="60">
        <v>93</v>
      </c>
      <c r="AB18" s="60">
        <f t="shared" si="3"/>
        <v>88.5</v>
      </c>
      <c r="AC18" s="68">
        <v>88.5</v>
      </c>
    </row>
    <row r="19" spans="2:29">
      <c r="B19" s="60"/>
      <c r="C19" s="60" t="s">
        <v>140</v>
      </c>
      <c r="D19" s="58">
        <v>47</v>
      </c>
      <c r="E19" s="60" t="s">
        <v>141</v>
      </c>
      <c r="F19" s="60" t="s">
        <v>114</v>
      </c>
      <c r="G19" s="60" t="s">
        <v>114</v>
      </c>
      <c r="H19" s="60" t="s">
        <v>114</v>
      </c>
      <c r="I19" s="60" t="s">
        <v>114</v>
      </c>
      <c r="J19" s="60"/>
      <c r="K19" s="60"/>
      <c r="L19" s="60"/>
      <c r="M19" s="60"/>
      <c r="N19" s="60">
        <v>63</v>
      </c>
      <c r="O19" s="60">
        <v>61</v>
      </c>
      <c r="P19" s="60">
        <f t="shared" si="0"/>
        <v>62</v>
      </c>
      <c r="Q19" s="68">
        <v>62</v>
      </c>
      <c r="R19" s="60">
        <v>91</v>
      </c>
      <c r="S19" s="60">
        <v>83</v>
      </c>
      <c r="T19" s="60">
        <f t="shared" si="1"/>
        <v>87</v>
      </c>
      <c r="U19" s="68">
        <v>87</v>
      </c>
      <c r="V19" s="60">
        <v>80</v>
      </c>
      <c r="W19" s="60">
        <v>78</v>
      </c>
      <c r="X19" s="60">
        <f t="shared" si="2"/>
        <v>79</v>
      </c>
      <c r="Y19" s="68">
        <v>79</v>
      </c>
      <c r="Z19" s="70">
        <v>71.6</v>
      </c>
      <c r="AA19" s="72"/>
      <c r="AB19" s="60">
        <f t="shared" si="3"/>
        <v>71.6</v>
      </c>
      <c r="AC19" s="68">
        <v>71.6</v>
      </c>
    </row>
    <row r="20" spans="2:29">
      <c r="B20" s="60"/>
      <c r="C20" s="60" t="s">
        <v>61</v>
      </c>
      <c r="D20" s="58">
        <v>95</v>
      </c>
      <c r="E20" s="60" t="s">
        <v>142</v>
      </c>
      <c r="F20" s="60" t="s">
        <v>114</v>
      </c>
      <c r="G20" s="60" t="s">
        <v>114</v>
      </c>
      <c r="H20" s="60"/>
      <c r="I20" s="60" t="s">
        <v>114</v>
      </c>
      <c r="J20" s="60"/>
      <c r="K20" s="60"/>
      <c r="L20" s="60"/>
      <c r="M20" s="60"/>
      <c r="N20" s="60">
        <v>52</v>
      </c>
      <c r="O20" s="60">
        <v>58</v>
      </c>
      <c r="P20" s="60">
        <f t="shared" si="0"/>
        <v>55</v>
      </c>
      <c r="Q20" s="68">
        <v>55</v>
      </c>
      <c r="R20" s="60">
        <v>84</v>
      </c>
      <c r="S20" s="60">
        <v>86.5</v>
      </c>
      <c r="T20" s="60">
        <f t="shared" si="1"/>
        <v>85.25</v>
      </c>
      <c r="U20" s="68">
        <v>85.3</v>
      </c>
      <c r="V20" s="70" t="s">
        <v>98</v>
      </c>
      <c r="W20" s="71"/>
      <c r="X20" s="71"/>
      <c r="Y20" s="72"/>
      <c r="Z20" s="60">
        <v>90.5</v>
      </c>
      <c r="AA20" s="60">
        <v>87.5</v>
      </c>
      <c r="AB20" s="60">
        <f t="shared" si="3"/>
        <v>89</v>
      </c>
      <c r="AC20" s="68">
        <v>89</v>
      </c>
    </row>
    <row r="21" spans="6:9">
      <c r="F21">
        <f>COUNTIF(F5:F20,"=√")</f>
        <v>14</v>
      </c>
      <c r="G21">
        <f>COUNTIF(G5:G20,"=√")</f>
        <v>14</v>
      </c>
      <c r="H21">
        <f>COUNTIF(H5:H20,"=√")</f>
        <v>11</v>
      </c>
      <c r="I21">
        <f>COUNTIF(I5:I20,"=√")</f>
        <v>8</v>
      </c>
    </row>
  </sheetData>
  <mergeCells count="55">
    <mergeCell ref="B2:AC2"/>
    <mergeCell ref="N3:Q3"/>
    <mergeCell ref="R3:U3"/>
    <mergeCell ref="V3:Y3"/>
    <mergeCell ref="Z3:AC3"/>
    <mergeCell ref="Z6:AC6"/>
    <mergeCell ref="Z7:AC7"/>
    <mergeCell ref="V9:Y9"/>
    <mergeCell ref="Z9:AC9"/>
    <mergeCell ref="Z12:AC12"/>
    <mergeCell ref="Z13:AC13"/>
    <mergeCell ref="V15:Y15"/>
    <mergeCell ref="Z15:AC15"/>
    <mergeCell ref="N16:Q16"/>
    <mergeCell ref="R16:U16"/>
    <mergeCell ref="V16:Y16"/>
    <mergeCell ref="Z16:AC16"/>
    <mergeCell ref="N17:Q17"/>
    <mergeCell ref="R17:U17"/>
    <mergeCell ref="V17:Y17"/>
    <mergeCell ref="Z17:AC17"/>
    <mergeCell ref="Z19:AA19"/>
    <mergeCell ref="V20:Y20"/>
    <mergeCell ref="B3:B4"/>
    <mergeCell ref="B5:B8"/>
    <mergeCell ref="B9:B12"/>
    <mergeCell ref="B13:B16"/>
    <mergeCell ref="B17:B20"/>
    <mergeCell ref="C3:C4"/>
    <mergeCell ref="D3:D4"/>
    <mergeCell ref="E3:E4"/>
    <mergeCell ref="F3:F4"/>
    <mergeCell ref="G3:G4"/>
    <mergeCell ref="H3:H4"/>
    <mergeCell ref="I3:I4"/>
    <mergeCell ref="J3:J4"/>
    <mergeCell ref="J5:J8"/>
    <mergeCell ref="J9:J12"/>
    <mergeCell ref="J13:J16"/>
    <mergeCell ref="J17:J20"/>
    <mergeCell ref="K3:K4"/>
    <mergeCell ref="K5:K8"/>
    <mergeCell ref="K9:K12"/>
    <mergeCell ref="K13:K16"/>
    <mergeCell ref="K17:K20"/>
    <mergeCell ref="L3:L4"/>
    <mergeCell ref="L5:L8"/>
    <mergeCell ref="L9:L12"/>
    <mergeCell ref="L13:L16"/>
    <mergeCell ref="L17:L20"/>
    <mergeCell ref="M3:M4"/>
    <mergeCell ref="M5:M8"/>
    <mergeCell ref="M9:M12"/>
    <mergeCell ref="M13:M16"/>
    <mergeCell ref="M17:M20"/>
  </mergeCells>
  <conditionalFormatting sqref="N5:AC18 N20:AC20 AB19:AC19 N19:Z19">
    <cfRule type="cellIs" dxfId="0" priority="1" operator="equal">
      <formula>"—"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8"/>
  <sheetViews>
    <sheetView workbookViewId="0">
      <selection activeCell="H30" sqref="H30"/>
    </sheetView>
  </sheetViews>
  <sheetFormatPr defaultColWidth="9" defaultRowHeight="13.5"/>
  <cols>
    <col min="2" max="2" width="4.375" customWidth="1"/>
    <col min="3" max="3" width="10.75" customWidth="1"/>
    <col min="4" max="4" width="4.125" customWidth="1"/>
    <col min="5" max="5" width="5.875" customWidth="1"/>
    <col min="6" max="17" width="5.825" customWidth="1"/>
    <col min="18" max="22" width="5.125" customWidth="1"/>
    <col min="24" max="25" width="4.375" customWidth="1"/>
    <col min="26" max="26" width="10.75" customWidth="1"/>
    <col min="27" max="27" width="5.875" customWidth="1"/>
    <col min="28" max="28" width="5.75" customWidth="1"/>
  </cols>
  <sheetData>
    <row r="2" ht="14.25" spans="2:28">
      <c r="B2" s="56" t="s">
        <v>143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X2" s="56" t="s">
        <v>144</v>
      </c>
      <c r="Y2" s="56"/>
      <c r="Z2" s="56"/>
      <c r="AA2" s="56"/>
      <c r="AB2" s="56"/>
    </row>
    <row r="3" ht="14.25" spans="2:28">
      <c r="B3" s="57" t="s">
        <v>2</v>
      </c>
      <c r="C3" s="57" t="s">
        <v>3</v>
      </c>
      <c r="D3" s="57" t="s">
        <v>4</v>
      </c>
      <c r="E3" s="57" t="s">
        <v>5</v>
      </c>
      <c r="F3" s="56" t="s">
        <v>145</v>
      </c>
      <c r="G3" s="56"/>
      <c r="H3" s="56"/>
      <c r="I3" s="56"/>
      <c r="J3" s="56" t="s">
        <v>146</v>
      </c>
      <c r="K3" s="56"/>
      <c r="L3" s="56"/>
      <c r="M3" s="56"/>
      <c r="N3" s="56" t="s">
        <v>147</v>
      </c>
      <c r="O3" s="56"/>
      <c r="P3" s="56"/>
      <c r="Q3" s="56"/>
      <c r="R3" s="59" t="s">
        <v>148</v>
      </c>
      <c r="S3" s="59" t="s">
        <v>149</v>
      </c>
      <c r="T3" s="59" t="s">
        <v>150</v>
      </c>
      <c r="U3" s="61" t="s">
        <v>151</v>
      </c>
      <c r="V3" s="59" t="s">
        <v>152</v>
      </c>
      <c r="X3" s="57" t="s">
        <v>2</v>
      </c>
      <c r="Y3" s="57" t="s">
        <v>14</v>
      </c>
      <c r="Z3" s="57" t="s">
        <v>3</v>
      </c>
      <c r="AA3" s="57" t="s">
        <v>5</v>
      </c>
      <c r="AB3" s="59" t="s">
        <v>152</v>
      </c>
    </row>
    <row r="4" ht="15" spans="2:28">
      <c r="B4" s="57"/>
      <c r="C4" s="57"/>
      <c r="D4" s="57"/>
      <c r="E4" s="57"/>
      <c r="F4" s="61" t="s">
        <v>105</v>
      </c>
      <c r="G4" s="61" t="s">
        <v>106</v>
      </c>
      <c r="H4" s="61" t="s">
        <v>107</v>
      </c>
      <c r="I4" s="61" t="s">
        <v>108</v>
      </c>
      <c r="J4" s="61" t="s">
        <v>105</v>
      </c>
      <c r="K4" s="61" t="s">
        <v>106</v>
      </c>
      <c r="L4" s="61" t="s">
        <v>107</v>
      </c>
      <c r="M4" s="61" t="s">
        <v>108</v>
      </c>
      <c r="N4" s="61" t="s">
        <v>105</v>
      </c>
      <c r="O4" s="61" t="s">
        <v>106</v>
      </c>
      <c r="P4" s="61" t="s">
        <v>107</v>
      </c>
      <c r="Q4" s="61" t="s">
        <v>108</v>
      </c>
      <c r="R4" s="59"/>
      <c r="S4" s="59"/>
      <c r="T4" s="59"/>
      <c r="U4" s="62"/>
      <c r="V4" s="59"/>
      <c r="X4" s="57" t="s">
        <v>112</v>
      </c>
      <c r="Y4" s="57">
        <f>RANK(AB4,$AB$4:$AB$7,0)</f>
        <v>1</v>
      </c>
      <c r="Z4" s="57" t="s">
        <v>34</v>
      </c>
      <c r="AA4" s="57" t="s">
        <v>113</v>
      </c>
      <c r="AB4" s="65">
        <v>290.4</v>
      </c>
    </row>
    <row r="5" ht="15" spans="2:28">
      <c r="B5" s="57" t="s">
        <v>112</v>
      </c>
      <c r="C5" s="57" t="s">
        <v>34</v>
      </c>
      <c r="D5" s="59">
        <v>13</v>
      </c>
      <c r="E5" s="77" t="s">
        <v>113</v>
      </c>
      <c r="F5" s="78">
        <v>90.8</v>
      </c>
      <c r="G5" s="79">
        <v>100.3</v>
      </c>
      <c r="H5" s="79">
        <v>96.3</v>
      </c>
      <c r="I5" s="90">
        <v>93.8</v>
      </c>
      <c r="J5" s="91"/>
      <c r="K5" s="79"/>
      <c r="L5" s="79"/>
      <c r="M5" s="92"/>
      <c r="N5" s="93"/>
      <c r="O5" s="79"/>
      <c r="P5" s="79"/>
      <c r="Q5" s="90"/>
      <c r="R5" s="105">
        <v>0</v>
      </c>
      <c r="S5" s="57">
        <v>0</v>
      </c>
      <c r="T5" s="57">
        <v>0</v>
      </c>
      <c r="U5" s="57">
        <f>SUM(R5:T5)</f>
        <v>0</v>
      </c>
      <c r="V5" s="65">
        <v>290.4</v>
      </c>
      <c r="X5" s="57"/>
      <c r="Y5" s="57">
        <f>RANK(AB5,$AB$4:$AB$7,0)</f>
        <v>2</v>
      </c>
      <c r="Z5" s="57" t="s">
        <v>50</v>
      </c>
      <c r="AA5" s="57" t="s">
        <v>118</v>
      </c>
      <c r="AB5" s="65">
        <v>262.3</v>
      </c>
    </row>
    <row r="6" ht="14.25" spans="2:28">
      <c r="B6" s="57"/>
      <c r="C6" s="57" t="s">
        <v>50</v>
      </c>
      <c r="D6" s="80">
        <v>5</v>
      </c>
      <c r="E6" s="77" t="s">
        <v>118</v>
      </c>
      <c r="F6" s="81">
        <v>95.8</v>
      </c>
      <c r="G6" s="56">
        <v>93</v>
      </c>
      <c r="H6" s="56"/>
      <c r="I6" s="94"/>
      <c r="J6" s="95"/>
      <c r="K6" s="56"/>
      <c r="L6" s="56"/>
      <c r="M6" s="96"/>
      <c r="N6" s="81"/>
      <c r="O6" s="56"/>
      <c r="P6" s="56">
        <v>73.5</v>
      </c>
      <c r="Q6" s="94"/>
      <c r="R6" s="105">
        <v>0</v>
      </c>
      <c r="S6" s="57">
        <v>0</v>
      </c>
      <c r="T6" s="57">
        <v>0</v>
      </c>
      <c r="U6" s="57">
        <f t="shared" ref="U6:U20" si="0">SUM(R6:T6)</f>
        <v>0</v>
      </c>
      <c r="V6" s="65">
        <v>262.3</v>
      </c>
      <c r="X6" s="57"/>
      <c r="Y6" s="57">
        <f>RANK(AB6,$AB$4:$AB$7,0)</f>
        <v>3</v>
      </c>
      <c r="Z6" s="57" t="s">
        <v>30</v>
      </c>
      <c r="AA6" s="57" t="s">
        <v>120</v>
      </c>
      <c r="AB6" s="65">
        <v>243.9</v>
      </c>
    </row>
    <row r="7" ht="14.25" spans="2:28">
      <c r="B7" s="57"/>
      <c r="C7" s="57" t="s">
        <v>16</v>
      </c>
      <c r="D7" s="80">
        <v>56</v>
      </c>
      <c r="E7" s="77" t="s">
        <v>119</v>
      </c>
      <c r="F7" s="81">
        <v>81</v>
      </c>
      <c r="G7" s="56"/>
      <c r="H7" s="56"/>
      <c r="I7" s="94"/>
      <c r="J7" s="95"/>
      <c r="K7" s="56"/>
      <c r="L7" s="56"/>
      <c r="M7" s="96"/>
      <c r="N7" s="81"/>
      <c r="O7" s="56">
        <v>74.8</v>
      </c>
      <c r="P7" s="56">
        <v>71.5</v>
      </c>
      <c r="Q7" s="94"/>
      <c r="R7" s="105">
        <v>0</v>
      </c>
      <c r="S7" s="57">
        <v>-5</v>
      </c>
      <c r="T7" s="57">
        <v>0</v>
      </c>
      <c r="U7" s="57">
        <f t="shared" si="0"/>
        <v>-5</v>
      </c>
      <c r="V7" s="65">
        <v>222.3</v>
      </c>
      <c r="X7" s="57"/>
      <c r="Y7" s="57">
        <f>RANK(AB7,$AB$4:$AB$7,0)</f>
        <v>4</v>
      </c>
      <c r="Z7" s="57" t="s">
        <v>16</v>
      </c>
      <c r="AA7" s="57" t="s">
        <v>119</v>
      </c>
      <c r="AB7" s="65">
        <v>222.3</v>
      </c>
    </row>
    <row r="8" ht="15" spans="2:22">
      <c r="B8" s="57"/>
      <c r="C8" s="57" t="s">
        <v>30</v>
      </c>
      <c r="D8" s="80">
        <v>71</v>
      </c>
      <c r="E8" s="77" t="s">
        <v>120</v>
      </c>
      <c r="F8" s="82">
        <v>52.5</v>
      </c>
      <c r="G8" s="83">
        <v>86.5</v>
      </c>
      <c r="H8" s="83"/>
      <c r="I8" s="97"/>
      <c r="J8" s="98"/>
      <c r="K8" s="83"/>
      <c r="L8" s="83">
        <v>89</v>
      </c>
      <c r="M8" s="99">
        <v>68.4</v>
      </c>
      <c r="N8" s="86"/>
      <c r="O8" s="83"/>
      <c r="P8" s="83"/>
      <c r="Q8" s="97"/>
      <c r="R8" s="105">
        <v>0</v>
      </c>
      <c r="S8" s="57">
        <v>0</v>
      </c>
      <c r="T8" s="57">
        <v>0</v>
      </c>
      <c r="U8" s="57">
        <f t="shared" si="0"/>
        <v>0</v>
      </c>
      <c r="V8" s="65">
        <v>243.9</v>
      </c>
    </row>
    <row r="9" ht="15" spans="2:28">
      <c r="B9" s="57" t="s">
        <v>121</v>
      </c>
      <c r="C9" s="57" t="s">
        <v>97</v>
      </c>
      <c r="D9" s="80">
        <v>40</v>
      </c>
      <c r="E9" s="77" t="s">
        <v>122</v>
      </c>
      <c r="F9" s="84">
        <v>92.1</v>
      </c>
      <c r="G9" s="85">
        <v>87.1</v>
      </c>
      <c r="H9" s="85"/>
      <c r="I9" s="100"/>
      <c r="J9" s="101"/>
      <c r="K9" s="85"/>
      <c r="L9" s="85"/>
      <c r="M9" s="100"/>
      <c r="N9" s="101"/>
      <c r="O9" s="85"/>
      <c r="P9" s="85"/>
      <c r="Q9" s="100"/>
      <c r="R9" s="105">
        <v>0</v>
      </c>
      <c r="S9" s="57">
        <v>0</v>
      </c>
      <c r="T9" s="57">
        <v>-5</v>
      </c>
      <c r="U9" s="57">
        <f t="shared" si="0"/>
        <v>-5</v>
      </c>
      <c r="V9" s="65">
        <v>174.2</v>
      </c>
      <c r="X9" s="56" t="s">
        <v>153</v>
      </c>
      <c r="Y9" s="56"/>
      <c r="Z9" s="56"/>
      <c r="AA9" s="56"/>
      <c r="AB9" s="56"/>
    </row>
    <row r="10" ht="14.25" spans="2:28">
      <c r="B10" s="57"/>
      <c r="C10" s="57" t="s">
        <v>41</v>
      </c>
      <c r="D10" s="80">
        <v>4</v>
      </c>
      <c r="E10" s="77" t="s">
        <v>125</v>
      </c>
      <c r="F10" s="81"/>
      <c r="G10" s="56"/>
      <c r="H10" s="56"/>
      <c r="I10" s="94"/>
      <c r="J10" s="95"/>
      <c r="K10" s="56">
        <v>99.8</v>
      </c>
      <c r="L10" s="56"/>
      <c r="M10" s="94"/>
      <c r="N10" s="95">
        <v>72.9</v>
      </c>
      <c r="O10" s="56"/>
      <c r="P10" s="56">
        <v>92.5</v>
      </c>
      <c r="Q10" s="104">
        <v>32.4</v>
      </c>
      <c r="R10" s="105">
        <v>-5</v>
      </c>
      <c r="S10" s="57">
        <v>-5</v>
      </c>
      <c r="T10" s="57">
        <v>0</v>
      </c>
      <c r="U10" s="57">
        <f t="shared" si="0"/>
        <v>-10</v>
      </c>
      <c r="V10" s="65">
        <v>255.2</v>
      </c>
      <c r="X10" s="57" t="s">
        <v>2</v>
      </c>
      <c r="Y10" s="57" t="s">
        <v>14</v>
      </c>
      <c r="Z10" s="57" t="s">
        <v>3</v>
      </c>
      <c r="AA10" s="57" t="s">
        <v>5</v>
      </c>
      <c r="AB10" s="59" t="s">
        <v>152</v>
      </c>
    </row>
    <row r="11" ht="14.25" spans="2:28">
      <c r="B11" s="57"/>
      <c r="C11" s="57" t="s">
        <v>26</v>
      </c>
      <c r="D11" s="80">
        <v>38</v>
      </c>
      <c r="E11" s="77" t="s">
        <v>126</v>
      </c>
      <c r="F11" s="81">
        <v>96.2</v>
      </c>
      <c r="G11" s="56">
        <v>85.5</v>
      </c>
      <c r="H11" s="56"/>
      <c r="I11" s="94"/>
      <c r="J11" s="95"/>
      <c r="K11" s="56"/>
      <c r="L11" s="56"/>
      <c r="M11" s="94"/>
      <c r="N11" s="95"/>
      <c r="O11" s="56"/>
      <c r="P11" s="56">
        <v>73.2</v>
      </c>
      <c r="Q11" s="104">
        <v>37.9</v>
      </c>
      <c r="R11" s="105">
        <v>0</v>
      </c>
      <c r="S11" s="57">
        <v>0</v>
      </c>
      <c r="T11" s="57">
        <v>0</v>
      </c>
      <c r="U11" s="57">
        <f t="shared" si="0"/>
        <v>0</v>
      </c>
      <c r="V11" s="65">
        <v>254.9</v>
      </c>
      <c r="X11" s="57" t="s">
        <v>121</v>
      </c>
      <c r="Y11" s="57">
        <f>RANK(AB11,$AB$11:$AB$14,0)</f>
        <v>1</v>
      </c>
      <c r="Z11" s="57" t="s">
        <v>99</v>
      </c>
      <c r="AA11" s="77" t="s">
        <v>127</v>
      </c>
      <c r="AB11" s="65">
        <v>263.2</v>
      </c>
    </row>
    <row r="12" ht="15" spans="2:28">
      <c r="B12" s="57"/>
      <c r="C12" s="57" t="s">
        <v>99</v>
      </c>
      <c r="D12" s="80">
        <v>158</v>
      </c>
      <c r="E12" s="77" t="s">
        <v>127</v>
      </c>
      <c r="F12" s="86">
        <v>93.2</v>
      </c>
      <c r="G12" s="83">
        <v>84.6</v>
      </c>
      <c r="H12" s="83"/>
      <c r="I12" s="97"/>
      <c r="J12" s="98"/>
      <c r="K12" s="83"/>
      <c r="L12" s="83"/>
      <c r="M12" s="97"/>
      <c r="N12" s="102"/>
      <c r="O12" s="103"/>
      <c r="P12" s="103">
        <v>85.4</v>
      </c>
      <c r="Q12" s="106"/>
      <c r="R12" s="105">
        <v>0</v>
      </c>
      <c r="S12" s="57">
        <v>0</v>
      </c>
      <c r="T12" s="57">
        <v>0</v>
      </c>
      <c r="U12" s="57">
        <f t="shared" si="0"/>
        <v>0</v>
      </c>
      <c r="V12" s="65">
        <v>263.2</v>
      </c>
      <c r="X12" s="57"/>
      <c r="Y12" s="57">
        <f>RANK(AB12,$AB$11:$AB$14,0)</f>
        <v>2</v>
      </c>
      <c r="Z12" s="57" t="s">
        <v>41</v>
      </c>
      <c r="AA12" s="77" t="s">
        <v>125</v>
      </c>
      <c r="AB12" s="65">
        <v>255.2</v>
      </c>
    </row>
    <row r="13" ht="15" spans="2:28">
      <c r="B13" s="57" t="s">
        <v>128</v>
      </c>
      <c r="C13" s="57" t="s">
        <v>24</v>
      </c>
      <c r="D13" s="59">
        <v>9</v>
      </c>
      <c r="E13" s="77" t="s">
        <v>129</v>
      </c>
      <c r="F13" s="84">
        <v>92.8</v>
      </c>
      <c r="G13" s="85">
        <v>91.4</v>
      </c>
      <c r="H13" s="85"/>
      <c r="I13" s="100"/>
      <c r="J13" s="101"/>
      <c r="K13" s="85"/>
      <c r="L13" s="85"/>
      <c r="M13" s="100"/>
      <c r="N13" s="91"/>
      <c r="O13" s="79"/>
      <c r="P13" s="79">
        <v>98.8</v>
      </c>
      <c r="Q13" s="90"/>
      <c r="R13" s="105">
        <v>0</v>
      </c>
      <c r="S13" s="57">
        <v>0</v>
      </c>
      <c r="T13" s="57">
        <v>0</v>
      </c>
      <c r="U13" s="57">
        <f t="shared" si="0"/>
        <v>0</v>
      </c>
      <c r="V13" s="65">
        <v>283</v>
      </c>
      <c r="X13" s="57"/>
      <c r="Y13" s="57">
        <f>RANK(AB13,$AB$11:$AB$14,0)</f>
        <v>3</v>
      </c>
      <c r="Z13" s="57" t="s">
        <v>26</v>
      </c>
      <c r="AA13" s="77" t="s">
        <v>126</v>
      </c>
      <c r="AB13" s="65">
        <v>254.9</v>
      </c>
    </row>
    <row r="14" ht="14.25" spans="2:28">
      <c r="B14" s="57"/>
      <c r="C14" s="57" t="s">
        <v>96</v>
      </c>
      <c r="D14" s="80">
        <v>82</v>
      </c>
      <c r="E14" s="77" t="s">
        <v>132</v>
      </c>
      <c r="F14" s="81">
        <v>70.7</v>
      </c>
      <c r="G14" s="56">
        <v>88.3</v>
      </c>
      <c r="H14" s="87">
        <v>69.4</v>
      </c>
      <c r="I14" s="94"/>
      <c r="J14" s="95"/>
      <c r="K14" s="56"/>
      <c r="L14" s="56"/>
      <c r="M14" s="94">
        <v>86.5</v>
      </c>
      <c r="N14" s="95"/>
      <c r="O14" s="56"/>
      <c r="P14" s="56"/>
      <c r="Q14" s="94"/>
      <c r="R14" s="105">
        <v>0</v>
      </c>
      <c r="S14" s="57">
        <v>0</v>
      </c>
      <c r="T14" s="57">
        <v>0</v>
      </c>
      <c r="U14" s="57">
        <f t="shared" si="0"/>
        <v>0</v>
      </c>
      <c r="V14" s="65">
        <v>245.5</v>
      </c>
      <c r="X14" s="57"/>
      <c r="Y14" s="57">
        <f>RANK(AB14,$AB$11:$AB$14,0)</f>
        <v>4</v>
      </c>
      <c r="Z14" s="57" t="s">
        <v>97</v>
      </c>
      <c r="AA14" s="77" t="s">
        <v>122</v>
      </c>
      <c r="AB14" s="65">
        <v>174.2</v>
      </c>
    </row>
    <row r="15" ht="14.25" spans="2:22">
      <c r="B15" s="57"/>
      <c r="C15" s="57" t="s">
        <v>44</v>
      </c>
      <c r="D15" s="80">
        <v>39</v>
      </c>
      <c r="E15" s="77" t="s">
        <v>133</v>
      </c>
      <c r="F15" s="81"/>
      <c r="G15" s="56">
        <v>79.2</v>
      </c>
      <c r="H15" s="56"/>
      <c r="I15" s="94"/>
      <c r="J15" s="95"/>
      <c r="K15" s="56"/>
      <c r="L15" s="56"/>
      <c r="M15" s="94"/>
      <c r="N15" s="95">
        <v>70.1</v>
      </c>
      <c r="O15" s="56"/>
      <c r="P15" s="56"/>
      <c r="Q15" s="94"/>
      <c r="R15" s="105">
        <v>0</v>
      </c>
      <c r="S15" s="57">
        <v>-5</v>
      </c>
      <c r="T15" s="57">
        <v>-5</v>
      </c>
      <c r="U15" s="57">
        <f t="shared" si="0"/>
        <v>-10</v>
      </c>
      <c r="V15" s="65">
        <v>139.3</v>
      </c>
    </row>
    <row r="16" ht="15" spans="2:28">
      <c r="B16" s="57"/>
      <c r="C16" s="57" t="s">
        <v>22</v>
      </c>
      <c r="D16" s="80">
        <v>3</v>
      </c>
      <c r="E16" s="77" t="s">
        <v>134</v>
      </c>
      <c r="F16" s="86"/>
      <c r="G16" s="83"/>
      <c r="H16" s="83"/>
      <c r="I16" s="97"/>
      <c r="J16" s="98"/>
      <c r="K16" s="83"/>
      <c r="L16" s="83"/>
      <c r="M16" s="97"/>
      <c r="N16" s="98"/>
      <c r="O16" s="83"/>
      <c r="P16" s="83"/>
      <c r="Q16" s="97"/>
      <c r="R16" s="105">
        <v>-5</v>
      </c>
      <c r="S16" s="57">
        <v>-10</v>
      </c>
      <c r="T16" s="57">
        <v>-15</v>
      </c>
      <c r="U16" s="57">
        <f t="shared" si="0"/>
        <v>-30</v>
      </c>
      <c r="V16" s="65" t="s">
        <v>49</v>
      </c>
      <c r="X16" s="56" t="s">
        <v>154</v>
      </c>
      <c r="Y16" s="56"/>
      <c r="Z16" s="56"/>
      <c r="AA16" s="56"/>
      <c r="AB16" s="56"/>
    </row>
    <row r="17" ht="15" spans="2:28">
      <c r="B17" s="57" t="s">
        <v>135</v>
      </c>
      <c r="C17" s="57">
        <v>124536</v>
      </c>
      <c r="D17" s="80">
        <v>183</v>
      </c>
      <c r="E17" s="77" t="s">
        <v>136</v>
      </c>
      <c r="F17" s="84"/>
      <c r="G17" s="85"/>
      <c r="H17" s="85"/>
      <c r="I17" s="100"/>
      <c r="J17" s="101"/>
      <c r="K17" s="85"/>
      <c r="L17" s="85"/>
      <c r="M17" s="100"/>
      <c r="N17" s="101"/>
      <c r="O17" s="85"/>
      <c r="P17" s="85"/>
      <c r="Q17" s="100"/>
      <c r="R17" s="105">
        <v>-5</v>
      </c>
      <c r="S17" s="57">
        <v>-10</v>
      </c>
      <c r="T17" s="57">
        <v>-15</v>
      </c>
      <c r="U17" s="57">
        <f t="shared" si="0"/>
        <v>-30</v>
      </c>
      <c r="V17" s="65" t="s">
        <v>49</v>
      </c>
      <c r="X17" s="57" t="s">
        <v>2</v>
      </c>
      <c r="Y17" s="57" t="s">
        <v>14</v>
      </c>
      <c r="Z17" s="57" t="s">
        <v>3</v>
      </c>
      <c r="AA17" s="57" t="s">
        <v>5</v>
      </c>
      <c r="AB17" s="59" t="s">
        <v>152</v>
      </c>
    </row>
    <row r="18" ht="14.25" spans="2:28">
      <c r="B18" s="57"/>
      <c r="C18" s="57">
        <v>1168438795</v>
      </c>
      <c r="D18" s="80">
        <v>11</v>
      </c>
      <c r="E18" s="77" t="s">
        <v>139</v>
      </c>
      <c r="F18" s="81"/>
      <c r="G18" s="56">
        <v>90.7</v>
      </c>
      <c r="H18" s="56">
        <v>93</v>
      </c>
      <c r="I18" s="94"/>
      <c r="J18" s="95"/>
      <c r="K18" s="56"/>
      <c r="L18" s="56"/>
      <c r="M18" s="104">
        <v>88.5</v>
      </c>
      <c r="N18" s="95">
        <v>93</v>
      </c>
      <c r="O18" s="56"/>
      <c r="P18" s="56"/>
      <c r="Q18" s="94"/>
      <c r="R18" s="105">
        <v>0</v>
      </c>
      <c r="S18" s="57">
        <v>0</v>
      </c>
      <c r="T18" s="57">
        <v>0</v>
      </c>
      <c r="U18" s="57">
        <f t="shared" si="0"/>
        <v>0</v>
      </c>
      <c r="V18" s="65">
        <v>276.7</v>
      </c>
      <c r="X18" s="57" t="s">
        <v>128</v>
      </c>
      <c r="Y18" s="57">
        <f>RANK(AB18,$AB$18:$AB$20,0)</f>
        <v>1</v>
      </c>
      <c r="Z18" s="57" t="s">
        <v>24</v>
      </c>
      <c r="AA18" s="77" t="s">
        <v>129</v>
      </c>
      <c r="AB18" s="65">
        <v>283</v>
      </c>
    </row>
    <row r="19" ht="14.25" spans="2:28">
      <c r="B19" s="57"/>
      <c r="C19" s="57" t="s">
        <v>140</v>
      </c>
      <c r="D19" s="59">
        <v>47</v>
      </c>
      <c r="E19" s="77" t="s">
        <v>141</v>
      </c>
      <c r="F19" s="81">
        <v>62</v>
      </c>
      <c r="G19" s="56">
        <v>87</v>
      </c>
      <c r="H19" s="56"/>
      <c r="I19" s="94"/>
      <c r="J19" s="95"/>
      <c r="K19" s="56"/>
      <c r="L19" s="56"/>
      <c r="M19" s="94"/>
      <c r="N19" s="95"/>
      <c r="O19" s="56"/>
      <c r="P19" s="56">
        <v>79</v>
      </c>
      <c r="Q19" s="104">
        <v>71.6</v>
      </c>
      <c r="R19" s="105">
        <v>0</v>
      </c>
      <c r="S19" s="57">
        <v>0</v>
      </c>
      <c r="T19" s="57">
        <v>0</v>
      </c>
      <c r="U19" s="57">
        <f t="shared" si="0"/>
        <v>0</v>
      </c>
      <c r="V19" s="65">
        <v>228</v>
      </c>
      <c r="X19" s="57"/>
      <c r="Y19" s="57">
        <f>RANK(AB19,$AB$18:$AB$20,0)</f>
        <v>2</v>
      </c>
      <c r="Z19" s="57" t="s">
        <v>96</v>
      </c>
      <c r="AA19" s="77" t="s">
        <v>132</v>
      </c>
      <c r="AB19" s="65">
        <v>245.5</v>
      </c>
    </row>
    <row r="20" ht="15" spans="2:28">
      <c r="B20" s="57"/>
      <c r="C20" s="57" t="s">
        <v>61</v>
      </c>
      <c r="D20" s="57">
        <v>95</v>
      </c>
      <c r="E20" s="77" t="s">
        <v>142</v>
      </c>
      <c r="F20" s="86"/>
      <c r="G20" s="83">
        <v>85.3</v>
      </c>
      <c r="H20" s="83"/>
      <c r="I20" s="97"/>
      <c r="J20" s="98">
        <v>55</v>
      </c>
      <c r="K20" s="83"/>
      <c r="L20" s="83"/>
      <c r="M20" s="97"/>
      <c r="N20" s="98"/>
      <c r="O20" s="83"/>
      <c r="P20" s="83"/>
      <c r="Q20" s="107">
        <v>89</v>
      </c>
      <c r="R20" s="105">
        <v>0</v>
      </c>
      <c r="S20" s="57">
        <v>0</v>
      </c>
      <c r="T20" s="57">
        <v>0</v>
      </c>
      <c r="U20" s="57">
        <f t="shared" si="0"/>
        <v>0</v>
      </c>
      <c r="V20" s="65">
        <v>229.3</v>
      </c>
      <c r="X20" s="57"/>
      <c r="Y20" s="57">
        <f>RANK(AB20,$AB$18:$AB$20,0)</f>
        <v>3</v>
      </c>
      <c r="Z20" s="57" t="s">
        <v>44</v>
      </c>
      <c r="AA20" s="77" t="s">
        <v>133</v>
      </c>
      <c r="AB20" s="65">
        <v>139.3</v>
      </c>
    </row>
    <row r="21" ht="15" spans="2:28">
      <c r="B21" s="88" t="s">
        <v>155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X21" s="57"/>
      <c r="Y21" s="57">
        <v>4</v>
      </c>
      <c r="Z21" s="57" t="s">
        <v>22</v>
      </c>
      <c r="AA21" s="77" t="s">
        <v>134</v>
      </c>
      <c r="AB21" s="65" t="s">
        <v>49</v>
      </c>
    </row>
    <row r="22" ht="14.25" spans="3:3">
      <c r="C22" s="89"/>
    </row>
    <row r="23" ht="14.25" spans="3:28">
      <c r="C23" s="89"/>
      <c r="X23" s="56" t="s">
        <v>156</v>
      </c>
      <c r="Y23" s="56"/>
      <c r="Z23" s="56"/>
      <c r="AA23" s="56"/>
      <c r="AB23" s="56"/>
    </row>
    <row r="24" ht="14.25" spans="3:28">
      <c r="C24" s="89"/>
      <c r="X24" s="57" t="s">
        <v>2</v>
      </c>
      <c r="Y24" s="57" t="s">
        <v>14</v>
      </c>
      <c r="Z24" s="57" t="s">
        <v>3</v>
      </c>
      <c r="AA24" s="57" t="s">
        <v>5</v>
      </c>
      <c r="AB24" s="59" t="s">
        <v>152</v>
      </c>
    </row>
    <row r="25" ht="14.25" spans="3:28">
      <c r="C25" s="89"/>
      <c r="X25" s="57" t="s">
        <v>135</v>
      </c>
      <c r="Y25" s="57">
        <f>RANK(AB25,$AB$25:$AB$27,0)</f>
        <v>1</v>
      </c>
      <c r="Z25" s="57">
        <v>1168438795</v>
      </c>
      <c r="AA25" s="77" t="s">
        <v>139</v>
      </c>
      <c r="AB25" s="65">
        <v>276.7</v>
      </c>
    </row>
    <row r="26" ht="14.25" spans="24:28">
      <c r="X26" s="57"/>
      <c r="Y26" s="57">
        <f>RANK(AB26,$AB$25:$AB$27,0)</f>
        <v>2</v>
      </c>
      <c r="Z26" s="57" t="s">
        <v>61</v>
      </c>
      <c r="AA26" s="77" t="s">
        <v>142</v>
      </c>
      <c r="AB26" s="65">
        <v>229.3</v>
      </c>
    </row>
    <row r="27" ht="14.25" spans="24:28">
      <c r="X27" s="57"/>
      <c r="Y27" s="57">
        <f>RANK(AB27,$AB$25:$AB$27,0)</f>
        <v>3</v>
      </c>
      <c r="Z27" s="57" t="s">
        <v>140</v>
      </c>
      <c r="AA27" s="77" t="s">
        <v>141</v>
      </c>
      <c r="AB27" s="65">
        <v>228</v>
      </c>
    </row>
    <row r="28" ht="14.25" spans="24:28">
      <c r="X28" s="57"/>
      <c r="Y28" s="57">
        <v>4</v>
      </c>
      <c r="Z28" s="57">
        <v>124536</v>
      </c>
      <c r="AA28" s="77" t="s">
        <v>136</v>
      </c>
      <c r="AB28" s="65" t="s">
        <v>49</v>
      </c>
    </row>
  </sheetData>
  <sortState ref="Y26:AB27">
    <sortCondition ref="Y26"/>
  </sortState>
  <mergeCells count="26">
    <mergeCell ref="B2:V2"/>
    <mergeCell ref="X2:AB2"/>
    <mergeCell ref="F3:I3"/>
    <mergeCell ref="J3:M3"/>
    <mergeCell ref="N3:Q3"/>
    <mergeCell ref="X9:AB9"/>
    <mergeCell ref="X16:AB16"/>
    <mergeCell ref="B21:V21"/>
    <mergeCell ref="X23:AB23"/>
    <mergeCell ref="B3:B4"/>
    <mergeCell ref="B5:B8"/>
    <mergeCell ref="B9:B12"/>
    <mergeCell ref="B13:B16"/>
    <mergeCell ref="B17:B20"/>
    <mergeCell ref="C3:C4"/>
    <mergeCell ref="D3:D4"/>
    <mergeCell ref="E3:E4"/>
    <mergeCell ref="R3:R4"/>
    <mergeCell ref="S3:S4"/>
    <mergeCell ref="T3:T4"/>
    <mergeCell ref="U3:U4"/>
    <mergeCell ref="V3:V4"/>
    <mergeCell ref="X4:X7"/>
    <mergeCell ref="X11:X14"/>
    <mergeCell ref="X18:X21"/>
    <mergeCell ref="X25:X28"/>
  </mergeCells>
  <conditionalFormatting sqref="G5:G20">
    <cfRule type="cellIs" dxfId="1" priority="11" operator="notEqual">
      <formula>0</formula>
    </cfRule>
  </conditionalFormatting>
  <conditionalFormatting sqref="I5:I20">
    <cfRule type="cellIs" dxfId="2" priority="5" operator="notEqual">
      <formula>0</formula>
    </cfRule>
  </conditionalFormatting>
  <conditionalFormatting sqref="J5:J20">
    <cfRule type="cellIs" dxfId="3" priority="13" operator="notEqual">
      <formula>0</formula>
    </cfRule>
  </conditionalFormatting>
  <conditionalFormatting sqref="K5:K20">
    <cfRule type="cellIs" dxfId="1" priority="10" operator="notEqual">
      <formula>0</formula>
    </cfRule>
  </conditionalFormatting>
  <conditionalFormatting sqref="L5:L20">
    <cfRule type="cellIs" dxfId="4" priority="7" operator="notEqual">
      <formula>0</formula>
    </cfRule>
  </conditionalFormatting>
  <conditionalFormatting sqref="N5:N20">
    <cfRule type="cellIs" dxfId="3" priority="12" operator="notEqual">
      <formula>0</formula>
    </cfRule>
  </conditionalFormatting>
  <conditionalFormatting sqref="O5:O20">
    <cfRule type="cellIs" dxfId="1" priority="9" operator="notEqual">
      <formula>0</formula>
    </cfRule>
  </conditionalFormatting>
  <conditionalFormatting sqref="P5:P20">
    <cfRule type="cellIs" dxfId="4" priority="6" operator="notEqual">
      <formula>0</formula>
    </cfRule>
  </conditionalFormatting>
  <conditionalFormatting sqref="U5:U20">
    <cfRule type="cellIs" dxfId="5" priority="1" operator="lessThan">
      <formula>0</formula>
    </cfRule>
  </conditionalFormatting>
  <conditionalFormatting sqref="H5:H13 H15:H20">
    <cfRule type="cellIs" dxfId="4" priority="8" operator="notEqual">
      <formula>0</formula>
    </cfRule>
  </conditionalFormatting>
  <conditionalFormatting sqref="M5:M17 M19:M20">
    <cfRule type="cellIs" dxfId="2" priority="4" operator="notEqual">
      <formula>0</formula>
    </cfRule>
  </conditionalFormatting>
  <conditionalFormatting sqref="Q5:Q9 Q12:Q18 Q20">
    <cfRule type="cellIs" dxfId="2" priority="3" operator="notEqual">
      <formula>0</formula>
    </cfRule>
  </conditionalFormatting>
  <conditionalFormatting sqref="R5:T20">
    <cfRule type="cellIs" dxfId="6" priority="2" operator="lessThan">
      <formula>0</formula>
    </cfRule>
  </conditionalFormatting>
  <conditionalFormatting sqref="F6:F7 F9:F20">
    <cfRule type="cellIs" dxfId="3" priority="14" operator="notEqual">
      <formula>0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H17"/>
  <sheetViews>
    <sheetView workbookViewId="0">
      <selection activeCell="S39" sqref="S39"/>
    </sheetView>
  </sheetViews>
  <sheetFormatPr defaultColWidth="9" defaultRowHeight="13.5"/>
  <cols>
    <col min="2" max="2" width="3.5" customWidth="1"/>
    <col min="3" max="3" width="9.75" customWidth="1"/>
    <col min="4" max="4" width="3.75" customWidth="1"/>
    <col min="5" max="5" width="5.5" customWidth="1"/>
    <col min="6" max="8" width="2.375" customWidth="1"/>
    <col min="9" max="9" width="12.875" customWidth="1"/>
    <col min="10" max="10" width="3.75" customWidth="1"/>
    <col min="11" max="11" width="10.75" customWidth="1"/>
    <col min="12" max="12" width="3.75" customWidth="1"/>
    <col min="13" max="24" width="5.50833333333333" customWidth="1"/>
    <col min="25" max="25" width="4.75" customWidth="1"/>
    <col min="26" max="27" width="4.75833333333333" customWidth="1"/>
    <col min="28" max="28" width="6.875" customWidth="1"/>
    <col min="30" max="31" width="4.375" customWidth="1"/>
    <col min="32" max="32" width="9.75" customWidth="1"/>
    <col min="33" max="33" width="5.875" customWidth="1"/>
    <col min="34" max="34" width="5.125" customWidth="1"/>
  </cols>
  <sheetData>
    <row r="2" spans="2:28">
      <c r="B2" s="66" t="s">
        <v>157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2:28">
      <c r="B3" s="60" t="s">
        <v>158</v>
      </c>
      <c r="C3" s="60" t="s">
        <v>3</v>
      </c>
      <c r="D3" s="60" t="s">
        <v>4</v>
      </c>
      <c r="E3" s="60" t="s">
        <v>5</v>
      </c>
      <c r="F3" s="67" t="s">
        <v>101</v>
      </c>
      <c r="G3" s="67" t="s">
        <v>102</v>
      </c>
      <c r="H3" s="67" t="s">
        <v>103</v>
      </c>
      <c r="I3" s="60" t="s">
        <v>7</v>
      </c>
      <c r="J3" s="60" t="s">
        <v>4</v>
      </c>
      <c r="K3" s="60" t="s">
        <v>8</v>
      </c>
      <c r="L3" s="60" t="s">
        <v>4</v>
      </c>
      <c r="M3" s="66" t="s">
        <v>105</v>
      </c>
      <c r="N3" s="66"/>
      <c r="O3" s="66"/>
      <c r="P3" s="66"/>
      <c r="Q3" s="66" t="s">
        <v>106</v>
      </c>
      <c r="R3" s="66"/>
      <c r="S3" s="66"/>
      <c r="T3" s="66"/>
      <c r="U3" s="66" t="s">
        <v>107</v>
      </c>
      <c r="V3" s="66"/>
      <c r="W3" s="66"/>
      <c r="X3" s="66"/>
      <c r="Y3" s="67" t="s">
        <v>148</v>
      </c>
      <c r="Z3" s="67" t="s">
        <v>149</v>
      </c>
      <c r="AA3" s="67" t="s">
        <v>151</v>
      </c>
      <c r="AB3" s="66" t="s">
        <v>159</v>
      </c>
    </row>
    <row r="4" ht="27" spans="2:28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7" t="s">
        <v>109</v>
      </c>
      <c r="N4" s="67" t="s">
        <v>110</v>
      </c>
      <c r="O4" s="60" t="s">
        <v>11</v>
      </c>
      <c r="P4" s="67" t="s">
        <v>111</v>
      </c>
      <c r="Q4" s="67" t="s">
        <v>109</v>
      </c>
      <c r="R4" s="67" t="s">
        <v>110</v>
      </c>
      <c r="S4" s="60" t="s">
        <v>11</v>
      </c>
      <c r="T4" s="67" t="s">
        <v>111</v>
      </c>
      <c r="U4" s="67" t="s">
        <v>109</v>
      </c>
      <c r="V4" s="67" t="s">
        <v>110</v>
      </c>
      <c r="W4" s="60" t="s">
        <v>11</v>
      </c>
      <c r="X4" s="67" t="s">
        <v>111</v>
      </c>
      <c r="Y4" s="67"/>
      <c r="Z4" s="67"/>
      <c r="AA4" s="67"/>
      <c r="AB4" s="66"/>
    </row>
    <row r="5" ht="14.25" spans="2:34">
      <c r="B5" s="60" t="s">
        <v>160</v>
      </c>
      <c r="C5" s="60" t="s">
        <v>24</v>
      </c>
      <c r="D5" s="58">
        <v>9</v>
      </c>
      <c r="E5" s="60" t="s">
        <v>161</v>
      </c>
      <c r="F5" s="60" t="s">
        <v>114</v>
      </c>
      <c r="G5" s="60"/>
      <c r="H5" s="60" t="s">
        <v>114</v>
      </c>
      <c r="I5" s="67" t="s">
        <v>131</v>
      </c>
      <c r="J5" s="60">
        <v>7</v>
      </c>
      <c r="K5" s="60" t="s">
        <v>65</v>
      </c>
      <c r="L5" s="60">
        <v>19</v>
      </c>
      <c r="M5" s="60">
        <v>97.3</v>
      </c>
      <c r="N5" s="60">
        <v>97.7</v>
      </c>
      <c r="O5" s="60">
        <f t="shared" ref="O5:O15" si="0">AVERAGE(M5:N5)</f>
        <v>97.5</v>
      </c>
      <c r="P5" s="68">
        <v>97.5</v>
      </c>
      <c r="Q5" s="70" t="s">
        <v>98</v>
      </c>
      <c r="R5" s="71"/>
      <c r="S5" s="71"/>
      <c r="T5" s="72"/>
      <c r="U5" s="60">
        <v>101.7</v>
      </c>
      <c r="V5" s="60">
        <v>101.5</v>
      </c>
      <c r="W5" s="60">
        <f t="shared" ref="W5:W12" si="1">AVERAGE(U5:V5)</f>
        <v>101.6</v>
      </c>
      <c r="X5" s="68">
        <v>101.6</v>
      </c>
      <c r="Y5" s="60">
        <v>0</v>
      </c>
      <c r="Z5" s="60">
        <v>0</v>
      </c>
      <c r="AA5" s="60">
        <f t="shared" ref="AA5:AA20" si="2">SUM(Y5:Z5)</f>
        <v>0</v>
      </c>
      <c r="AB5" s="66">
        <v>199.1</v>
      </c>
      <c r="AD5" s="56" t="s">
        <v>162</v>
      </c>
      <c r="AE5" s="56"/>
      <c r="AF5" s="56"/>
      <c r="AG5" s="56"/>
      <c r="AH5" s="56"/>
    </row>
    <row r="6" ht="14.25" spans="2:34">
      <c r="B6" s="60"/>
      <c r="C6" s="60">
        <v>1168438795</v>
      </c>
      <c r="D6" s="58">
        <v>11</v>
      </c>
      <c r="E6" s="60" t="s">
        <v>163</v>
      </c>
      <c r="F6" s="60" t="s">
        <v>114</v>
      </c>
      <c r="G6" s="60"/>
      <c r="H6" s="60" t="s">
        <v>114</v>
      </c>
      <c r="I6" s="60"/>
      <c r="J6" s="60"/>
      <c r="K6" s="60"/>
      <c r="L6" s="60"/>
      <c r="M6" s="60">
        <v>104</v>
      </c>
      <c r="N6" s="60">
        <v>102</v>
      </c>
      <c r="O6" s="60">
        <f t="shared" si="0"/>
        <v>103</v>
      </c>
      <c r="P6" s="68">
        <v>103</v>
      </c>
      <c r="Q6" s="70" t="s">
        <v>98</v>
      </c>
      <c r="R6" s="71"/>
      <c r="S6" s="71"/>
      <c r="T6" s="72"/>
      <c r="U6" s="60">
        <v>100.4</v>
      </c>
      <c r="V6" s="60">
        <v>97.1</v>
      </c>
      <c r="W6" s="60">
        <f t="shared" si="1"/>
        <v>98.75</v>
      </c>
      <c r="X6" s="68">
        <v>98.8</v>
      </c>
      <c r="Y6" s="60">
        <v>0</v>
      </c>
      <c r="Z6" s="60">
        <v>0</v>
      </c>
      <c r="AA6" s="60">
        <f t="shared" si="2"/>
        <v>0</v>
      </c>
      <c r="AB6" s="66">
        <v>201.8</v>
      </c>
      <c r="AD6" s="57" t="s">
        <v>158</v>
      </c>
      <c r="AE6" s="57" t="s">
        <v>14</v>
      </c>
      <c r="AF6" s="57" t="s">
        <v>3</v>
      </c>
      <c r="AG6" s="57" t="s">
        <v>5</v>
      </c>
      <c r="AH6" s="59" t="s">
        <v>152</v>
      </c>
    </row>
    <row r="7" ht="14.25" spans="2:34">
      <c r="B7" s="60"/>
      <c r="C7" s="60" t="s">
        <v>41</v>
      </c>
      <c r="D7" s="58">
        <v>4</v>
      </c>
      <c r="E7" s="60" t="s">
        <v>164</v>
      </c>
      <c r="F7" s="60" t="s">
        <v>114</v>
      </c>
      <c r="G7" s="60"/>
      <c r="H7" s="60" t="s">
        <v>114</v>
      </c>
      <c r="I7" s="60"/>
      <c r="J7" s="60"/>
      <c r="K7" s="60"/>
      <c r="L7" s="60"/>
      <c r="M7" s="60">
        <v>101.9</v>
      </c>
      <c r="N7" s="60">
        <v>77</v>
      </c>
      <c r="O7" s="60">
        <f t="shared" si="0"/>
        <v>89.45</v>
      </c>
      <c r="P7" s="68">
        <v>89.5</v>
      </c>
      <c r="Q7" s="70" t="s">
        <v>98</v>
      </c>
      <c r="R7" s="71"/>
      <c r="S7" s="71"/>
      <c r="T7" s="72"/>
      <c r="U7" s="60">
        <v>101.7</v>
      </c>
      <c r="V7" s="60">
        <v>104.6</v>
      </c>
      <c r="W7" s="60">
        <f t="shared" si="1"/>
        <v>103.15</v>
      </c>
      <c r="X7" s="68">
        <v>103.2</v>
      </c>
      <c r="Y7" s="60">
        <v>0</v>
      </c>
      <c r="Z7" s="60">
        <v>0</v>
      </c>
      <c r="AA7" s="60">
        <f t="shared" si="2"/>
        <v>0</v>
      </c>
      <c r="AB7" s="66">
        <v>192.7</v>
      </c>
      <c r="AD7" s="57" t="s">
        <v>160</v>
      </c>
      <c r="AE7" s="57">
        <f>RANK(AH7,AH$7:AH$10,0)</f>
        <v>1</v>
      </c>
      <c r="AF7" s="60" t="s">
        <v>50</v>
      </c>
      <c r="AG7" s="60" t="s">
        <v>165</v>
      </c>
      <c r="AH7" s="66">
        <v>202.6</v>
      </c>
    </row>
    <row r="8" ht="14.25" spans="2:34">
      <c r="B8" s="60"/>
      <c r="C8" s="60" t="s">
        <v>50</v>
      </c>
      <c r="D8" s="58">
        <v>5</v>
      </c>
      <c r="E8" s="60" t="s">
        <v>165</v>
      </c>
      <c r="F8" s="60" t="s">
        <v>114</v>
      </c>
      <c r="G8" s="60"/>
      <c r="H8" s="60" t="s">
        <v>114</v>
      </c>
      <c r="I8" s="60"/>
      <c r="J8" s="60"/>
      <c r="K8" s="60"/>
      <c r="L8" s="60"/>
      <c r="M8" s="60">
        <v>106.3</v>
      </c>
      <c r="N8" s="60">
        <v>103.7</v>
      </c>
      <c r="O8" s="60">
        <f t="shared" si="0"/>
        <v>105</v>
      </c>
      <c r="P8" s="68">
        <v>105</v>
      </c>
      <c r="Q8" s="70" t="s">
        <v>98</v>
      </c>
      <c r="R8" s="71"/>
      <c r="S8" s="71"/>
      <c r="T8" s="72"/>
      <c r="U8" s="60">
        <v>100.1</v>
      </c>
      <c r="V8" s="60">
        <v>95</v>
      </c>
      <c r="W8" s="60">
        <f t="shared" si="1"/>
        <v>97.55</v>
      </c>
      <c r="X8" s="68">
        <v>97.6</v>
      </c>
      <c r="Y8" s="60">
        <v>0</v>
      </c>
      <c r="Z8" s="60">
        <v>0</v>
      </c>
      <c r="AA8" s="60">
        <f t="shared" si="2"/>
        <v>0</v>
      </c>
      <c r="AB8" s="66">
        <v>202.6</v>
      </c>
      <c r="AD8" s="57"/>
      <c r="AE8" s="57">
        <f>RANK(AH8,AH$7:AH$10,0)</f>
        <v>2</v>
      </c>
      <c r="AF8" s="60">
        <v>1168438795</v>
      </c>
      <c r="AG8" s="60" t="s">
        <v>163</v>
      </c>
      <c r="AH8" s="66">
        <v>201.8</v>
      </c>
    </row>
    <row r="9" ht="14.25" spans="2:34">
      <c r="B9" s="60" t="s">
        <v>166</v>
      </c>
      <c r="C9" s="60" t="s">
        <v>99</v>
      </c>
      <c r="D9" s="58">
        <v>158</v>
      </c>
      <c r="E9" s="60" t="s">
        <v>167</v>
      </c>
      <c r="F9" s="60"/>
      <c r="G9" s="60" t="s">
        <v>114</v>
      </c>
      <c r="H9" s="60" t="s">
        <v>114</v>
      </c>
      <c r="I9" s="67" t="s">
        <v>168</v>
      </c>
      <c r="J9" s="69">
        <v>18</v>
      </c>
      <c r="K9" s="60" t="s">
        <v>137</v>
      </c>
      <c r="L9" s="60">
        <v>43</v>
      </c>
      <c r="M9" s="70" t="s">
        <v>98</v>
      </c>
      <c r="N9" s="71"/>
      <c r="O9" s="71"/>
      <c r="P9" s="72"/>
      <c r="Q9" s="76">
        <v>81.6</v>
      </c>
      <c r="R9" s="60">
        <v>83.6</v>
      </c>
      <c r="S9" s="60">
        <f>AVERAGE(Q9:R9)</f>
        <v>82.6</v>
      </c>
      <c r="T9" s="68">
        <v>82.6</v>
      </c>
      <c r="U9" s="74">
        <v>87</v>
      </c>
      <c r="V9" s="60">
        <v>88.3</v>
      </c>
      <c r="W9" s="60">
        <f t="shared" si="1"/>
        <v>87.65</v>
      </c>
      <c r="X9" s="68">
        <v>87.7</v>
      </c>
      <c r="Y9" s="60">
        <v>0</v>
      </c>
      <c r="Z9" s="60">
        <v>0</v>
      </c>
      <c r="AA9" s="60">
        <f t="shared" si="2"/>
        <v>0</v>
      </c>
      <c r="AB9" s="66">
        <v>170.3</v>
      </c>
      <c r="AD9" s="57"/>
      <c r="AE9" s="57">
        <f>RANK(AH9,AH$7:AH$10,0)</f>
        <v>3</v>
      </c>
      <c r="AF9" s="60" t="s">
        <v>24</v>
      </c>
      <c r="AG9" s="60" t="s">
        <v>161</v>
      </c>
      <c r="AH9" s="66">
        <v>199.1</v>
      </c>
    </row>
    <row r="10" ht="14.25" spans="2:34">
      <c r="B10" s="60"/>
      <c r="C10" s="60" t="s">
        <v>34</v>
      </c>
      <c r="D10" s="58">
        <v>13</v>
      </c>
      <c r="E10" s="60" t="s">
        <v>169</v>
      </c>
      <c r="F10" s="60" t="s">
        <v>114</v>
      </c>
      <c r="G10" s="60" t="s">
        <v>114</v>
      </c>
      <c r="H10" s="60"/>
      <c r="I10" s="60"/>
      <c r="J10" s="73"/>
      <c r="K10" s="60"/>
      <c r="L10" s="60"/>
      <c r="M10" s="74">
        <v>100</v>
      </c>
      <c r="N10" s="60">
        <v>98.5</v>
      </c>
      <c r="O10" s="60">
        <f t="shared" si="0"/>
        <v>99.25</v>
      </c>
      <c r="P10" s="68">
        <v>99.3</v>
      </c>
      <c r="Q10" s="76">
        <v>97.9</v>
      </c>
      <c r="R10" s="60">
        <v>95.5</v>
      </c>
      <c r="S10" s="60">
        <f>AVERAGE(Q10:R10)</f>
        <v>96.7</v>
      </c>
      <c r="T10" s="68">
        <v>96.7</v>
      </c>
      <c r="U10" s="70" t="s">
        <v>98</v>
      </c>
      <c r="V10" s="71"/>
      <c r="W10" s="71"/>
      <c r="X10" s="72"/>
      <c r="Y10" s="60">
        <v>0</v>
      </c>
      <c r="Z10" s="60">
        <v>0</v>
      </c>
      <c r="AA10" s="60">
        <f t="shared" si="2"/>
        <v>0</v>
      </c>
      <c r="AB10" s="66">
        <v>196</v>
      </c>
      <c r="AD10" s="57"/>
      <c r="AE10" s="57">
        <f>RANK(AH10,AH$7:AH$10,0)</f>
        <v>4</v>
      </c>
      <c r="AF10" s="60" t="s">
        <v>41</v>
      </c>
      <c r="AG10" s="60" t="s">
        <v>164</v>
      </c>
      <c r="AH10" s="66">
        <v>192.7</v>
      </c>
    </row>
    <row r="11" spans="2:28">
      <c r="B11" s="60"/>
      <c r="C11" s="60" t="s">
        <v>61</v>
      </c>
      <c r="D11" s="58">
        <v>95</v>
      </c>
      <c r="E11" s="60" t="s">
        <v>170</v>
      </c>
      <c r="F11" s="60" t="s">
        <v>114</v>
      </c>
      <c r="G11" s="60" t="s">
        <v>114</v>
      </c>
      <c r="H11" s="60"/>
      <c r="I11" s="60"/>
      <c r="J11" s="73"/>
      <c r="K11" s="60"/>
      <c r="L11" s="60"/>
      <c r="M11" s="74">
        <v>90</v>
      </c>
      <c r="N11" s="60">
        <v>89.8</v>
      </c>
      <c r="O11" s="60">
        <f t="shared" si="0"/>
        <v>89.9</v>
      </c>
      <c r="P11" s="68">
        <v>89.9</v>
      </c>
      <c r="Q11" s="76">
        <v>97.4</v>
      </c>
      <c r="R11" s="60">
        <v>88</v>
      </c>
      <c r="S11" s="60">
        <f>AVERAGE(Q11:R11)</f>
        <v>92.7</v>
      </c>
      <c r="T11" s="68">
        <v>92.7</v>
      </c>
      <c r="U11" s="70" t="s">
        <v>98</v>
      </c>
      <c r="V11" s="71"/>
      <c r="W11" s="71"/>
      <c r="X11" s="72"/>
      <c r="Y11" s="60">
        <v>0</v>
      </c>
      <c r="Z11" s="60">
        <v>0</v>
      </c>
      <c r="AA11" s="60">
        <f t="shared" si="2"/>
        <v>0</v>
      </c>
      <c r="AB11" s="66">
        <v>182.6</v>
      </c>
    </row>
    <row r="12" ht="14.25" spans="2:34">
      <c r="B12" s="60"/>
      <c r="C12" s="60" t="s">
        <v>96</v>
      </c>
      <c r="D12" s="58">
        <v>82</v>
      </c>
      <c r="E12" s="60" t="s">
        <v>171</v>
      </c>
      <c r="F12" s="60"/>
      <c r="G12" s="60" t="s">
        <v>114</v>
      </c>
      <c r="H12" s="60" t="s">
        <v>114</v>
      </c>
      <c r="I12" s="60"/>
      <c r="J12" s="75"/>
      <c r="K12" s="60"/>
      <c r="L12" s="60"/>
      <c r="M12" s="70" t="s">
        <v>98</v>
      </c>
      <c r="N12" s="71"/>
      <c r="O12" s="71"/>
      <c r="P12" s="72"/>
      <c r="Q12" s="76">
        <v>91.6</v>
      </c>
      <c r="R12" s="60">
        <v>83.5</v>
      </c>
      <c r="S12" s="60">
        <f>AVERAGE(Q12:R12)</f>
        <v>87.55</v>
      </c>
      <c r="T12" s="68">
        <v>87.6</v>
      </c>
      <c r="U12" s="74">
        <v>84</v>
      </c>
      <c r="V12" s="60">
        <v>81</v>
      </c>
      <c r="W12" s="60">
        <f t="shared" si="1"/>
        <v>82.5</v>
      </c>
      <c r="X12" s="68">
        <v>82.5</v>
      </c>
      <c r="Y12" s="60">
        <v>0</v>
      </c>
      <c r="Z12" s="60">
        <v>0</v>
      </c>
      <c r="AA12" s="60">
        <f t="shared" si="2"/>
        <v>0</v>
      </c>
      <c r="AB12" s="66">
        <v>170.1</v>
      </c>
      <c r="AD12" s="56" t="s">
        <v>172</v>
      </c>
      <c r="AE12" s="56"/>
      <c r="AF12" s="56"/>
      <c r="AG12" s="56"/>
      <c r="AH12" s="56"/>
    </row>
    <row r="13" ht="14.25" spans="6:34">
      <c r="F13">
        <f>COUNTIF(F5:F12,"√")</f>
        <v>6</v>
      </c>
      <c r="G13">
        <f>COUNTIF(G5:G12,"√")</f>
        <v>4</v>
      </c>
      <c r="H13">
        <f>COUNTIF(H5:H12,"√")</f>
        <v>6</v>
      </c>
      <c r="AD13" s="57" t="s">
        <v>158</v>
      </c>
      <c r="AE13" s="57" t="s">
        <v>14</v>
      </c>
      <c r="AF13" s="57" t="s">
        <v>3</v>
      </c>
      <c r="AG13" s="57" t="s">
        <v>5</v>
      </c>
      <c r="AH13" s="59" t="s">
        <v>152</v>
      </c>
    </row>
    <row r="14" ht="14.25" spans="30:34">
      <c r="AD14" s="57" t="s">
        <v>166</v>
      </c>
      <c r="AE14" s="57">
        <f>RANK(AH14,AH$14:AH$17,0)</f>
        <v>1</v>
      </c>
      <c r="AF14" s="60" t="s">
        <v>34</v>
      </c>
      <c r="AG14" s="60" t="s">
        <v>169</v>
      </c>
      <c r="AH14" s="66">
        <v>196</v>
      </c>
    </row>
    <row r="15" ht="14.25" spans="30:34">
      <c r="AD15" s="57"/>
      <c r="AE15" s="57">
        <f>RANK(AH15,AH$14:AH$17,0)</f>
        <v>2</v>
      </c>
      <c r="AF15" s="60" t="s">
        <v>61</v>
      </c>
      <c r="AG15" s="60" t="s">
        <v>170</v>
      </c>
      <c r="AH15" s="66">
        <v>182.6</v>
      </c>
    </row>
    <row r="16" ht="14.25" spans="30:34">
      <c r="AD16" s="57"/>
      <c r="AE16" s="57">
        <f>RANK(AH16,AH$14:AH$17,0)</f>
        <v>3</v>
      </c>
      <c r="AF16" s="60" t="s">
        <v>99</v>
      </c>
      <c r="AG16" s="60" t="s">
        <v>167</v>
      </c>
      <c r="AH16" s="66">
        <v>170.3</v>
      </c>
    </row>
    <row r="17" ht="14.25" spans="30:34">
      <c r="AD17" s="57"/>
      <c r="AE17" s="57">
        <f>RANK(AH17,AH$14:AH$17,0)</f>
        <v>4</v>
      </c>
      <c r="AF17" s="60" t="s">
        <v>96</v>
      </c>
      <c r="AG17" s="60" t="s">
        <v>171</v>
      </c>
      <c r="AH17" s="66">
        <v>170.1</v>
      </c>
    </row>
  </sheetData>
  <sortState ref="AE14:AH17">
    <sortCondition ref="AE14"/>
  </sortState>
  <mergeCells count="41">
    <mergeCell ref="B2:AB2"/>
    <mergeCell ref="M3:P3"/>
    <mergeCell ref="Q3:T3"/>
    <mergeCell ref="U3:X3"/>
    <mergeCell ref="Q5:T5"/>
    <mergeCell ref="AD5:AH5"/>
    <mergeCell ref="Q6:T6"/>
    <mergeCell ref="Q7:T7"/>
    <mergeCell ref="Q8:T8"/>
    <mergeCell ref="M9:P9"/>
    <mergeCell ref="U10:X10"/>
    <mergeCell ref="U11:X11"/>
    <mergeCell ref="M12:P12"/>
    <mergeCell ref="AD12:AH12"/>
    <mergeCell ref="B3:B4"/>
    <mergeCell ref="B5:B8"/>
    <mergeCell ref="B9:B12"/>
    <mergeCell ref="C3:C4"/>
    <mergeCell ref="D3:D4"/>
    <mergeCell ref="E3:E4"/>
    <mergeCell ref="F3:F4"/>
    <mergeCell ref="G3:G4"/>
    <mergeCell ref="H3:H4"/>
    <mergeCell ref="I3:I4"/>
    <mergeCell ref="I5:I8"/>
    <mergeCell ref="I9:I12"/>
    <mergeCell ref="J3:J4"/>
    <mergeCell ref="J5:J8"/>
    <mergeCell ref="J9:J12"/>
    <mergeCell ref="K3:K4"/>
    <mergeCell ref="K5:K8"/>
    <mergeCell ref="K9:K12"/>
    <mergeCell ref="L3:L4"/>
    <mergeCell ref="L5:L8"/>
    <mergeCell ref="L9:L12"/>
    <mergeCell ref="Y3:Y4"/>
    <mergeCell ref="Z3:Z4"/>
    <mergeCell ref="AA3:AA4"/>
    <mergeCell ref="AB3:AB4"/>
    <mergeCell ref="AD7:AD10"/>
    <mergeCell ref="AD14:AD17"/>
  </mergeCells>
  <conditionalFormatting sqref="M9:P9">
    <cfRule type="cellIs" dxfId="0" priority="4" operator="equal">
      <formula>"—"</formula>
    </cfRule>
  </conditionalFormatting>
  <conditionalFormatting sqref="U10:X10">
    <cfRule type="cellIs" dxfId="0" priority="2" operator="equal">
      <formula>"—"</formula>
    </cfRule>
  </conditionalFormatting>
  <conditionalFormatting sqref="U11:X11">
    <cfRule type="cellIs" dxfId="0" priority="1" operator="equal">
      <formula>"—"</formula>
    </cfRule>
  </conditionalFormatting>
  <conditionalFormatting sqref="M12:P12">
    <cfRule type="cellIs" dxfId="0" priority="3" operator="equal">
      <formula>"—"</formula>
    </cfRule>
  </conditionalFormatting>
  <conditionalFormatting sqref="AA5:AA12">
    <cfRule type="cellIs" dxfId="5" priority="6" operator="lessThan">
      <formula>0</formula>
    </cfRule>
  </conditionalFormatting>
  <conditionalFormatting sqref="M5:P8 Q12:X12 M10:T11 Q9:X9 U5:X8">
    <cfRule type="cellIs" dxfId="0" priority="8" operator="equal">
      <formula>"—"</formula>
    </cfRule>
  </conditionalFormatting>
  <conditionalFormatting sqref="Q5:T8">
    <cfRule type="cellIs" dxfId="0" priority="5" operator="equal">
      <formula>"—"</formula>
    </cfRule>
  </conditionalFormatting>
  <conditionalFormatting sqref="Y5:Z12">
    <cfRule type="cellIs" dxfId="6" priority="7" operator="lessThan">
      <formula>0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R8"/>
  <sheetViews>
    <sheetView workbookViewId="0">
      <selection activeCell="H15" sqref="H15"/>
    </sheetView>
  </sheetViews>
  <sheetFormatPr defaultColWidth="9" defaultRowHeight="13.5" outlineLevelRow="7"/>
  <cols>
    <col min="2" max="2" width="10.125" customWidth="1"/>
    <col min="3" max="3" width="4.125" customWidth="1"/>
    <col min="4" max="4" width="5.875" customWidth="1"/>
    <col min="5" max="5" width="12.625" customWidth="1"/>
    <col min="6" max="6" width="4.125" customWidth="1"/>
    <col min="7" max="7" width="12.625" customWidth="1"/>
    <col min="8" max="8" width="4.125" customWidth="1"/>
    <col min="9" max="9" width="12.625" customWidth="1"/>
    <col min="10" max="10" width="4.125" customWidth="1"/>
    <col min="11" max="11" width="12.625" customWidth="1"/>
    <col min="12" max="12" width="4.125" customWidth="1"/>
    <col min="13" max="16" width="5.75833333333333" customWidth="1"/>
    <col min="17" max="17" width="7.5" customWidth="1"/>
    <col min="18" max="18" width="5.75" customWidth="1"/>
  </cols>
  <sheetData>
    <row r="2" ht="14.25" spans="2:18">
      <c r="B2" s="56" t="s">
        <v>173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2:18">
      <c r="B3" s="57" t="s">
        <v>3</v>
      </c>
      <c r="C3" s="57" t="s">
        <v>4</v>
      </c>
      <c r="D3" s="57" t="s">
        <v>5</v>
      </c>
      <c r="E3" s="57" t="s">
        <v>7</v>
      </c>
      <c r="F3" s="57" t="s">
        <v>4</v>
      </c>
      <c r="G3" s="57" t="s">
        <v>8</v>
      </c>
      <c r="H3" s="57" t="s">
        <v>4</v>
      </c>
      <c r="I3" s="57" t="s">
        <v>174</v>
      </c>
      <c r="J3" s="57" t="s">
        <v>4</v>
      </c>
      <c r="K3" s="57" t="s">
        <v>175</v>
      </c>
      <c r="L3" s="57" t="s">
        <v>4</v>
      </c>
      <c r="M3" s="61" t="s">
        <v>109</v>
      </c>
      <c r="N3" s="61" t="s">
        <v>110</v>
      </c>
      <c r="O3" s="61" t="s">
        <v>176</v>
      </c>
      <c r="P3" s="61" t="s">
        <v>177</v>
      </c>
      <c r="Q3" s="63" t="s">
        <v>11</v>
      </c>
      <c r="R3" s="61" t="s">
        <v>111</v>
      </c>
    </row>
    <row r="4" spans="2:18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62"/>
      <c r="N4" s="62"/>
      <c r="O4" s="62"/>
      <c r="P4" s="62"/>
      <c r="Q4" s="64"/>
      <c r="R4" s="62"/>
    </row>
    <row r="5" ht="14.25" spans="2:18">
      <c r="B5" s="57" t="s">
        <v>50</v>
      </c>
      <c r="C5" s="58">
        <v>5</v>
      </c>
      <c r="D5" s="57" t="s">
        <v>178</v>
      </c>
      <c r="E5" s="59" t="s">
        <v>131</v>
      </c>
      <c r="F5" s="60">
        <v>7</v>
      </c>
      <c r="G5" s="57" t="s">
        <v>41</v>
      </c>
      <c r="H5" s="60">
        <v>4</v>
      </c>
      <c r="I5" s="59" t="s">
        <v>137</v>
      </c>
      <c r="J5" s="60">
        <v>43</v>
      </c>
      <c r="K5" s="57" t="s">
        <v>179</v>
      </c>
      <c r="L5" s="60">
        <v>28</v>
      </c>
      <c r="M5" s="57">
        <v>107.4</v>
      </c>
      <c r="N5" s="57">
        <v>103.5</v>
      </c>
      <c r="O5" s="57">
        <v>100</v>
      </c>
      <c r="P5" s="57">
        <v>100.2</v>
      </c>
      <c r="Q5" s="57">
        <f>AVERAGE(M5:P5)</f>
        <v>102.775</v>
      </c>
      <c r="R5" s="65">
        <v>102.8</v>
      </c>
    </row>
    <row r="6" ht="14.25" spans="2:18">
      <c r="B6" s="57">
        <v>1168438795</v>
      </c>
      <c r="C6" s="58">
        <v>11</v>
      </c>
      <c r="D6" s="57" t="s">
        <v>180</v>
      </c>
      <c r="E6" s="57"/>
      <c r="F6" s="60"/>
      <c r="G6" s="57"/>
      <c r="H6" s="60"/>
      <c r="I6" s="57"/>
      <c r="J6" s="60"/>
      <c r="K6" s="57"/>
      <c r="L6" s="60"/>
      <c r="M6" s="57">
        <v>98.6</v>
      </c>
      <c r="N6" s="57">
        <v>101</v>
      </c>
      <c r="O6" s="57">
        <v>94.4</v>
      </c>
      <c r="P6" s="57">
        <v>97.7</v>
      </c>
      <c r="Q6" s="57">
        <f>AVERAGE(M6:P6)</f>
        <v>97.925</v>
      </c>
      <c r="R6" s="65">
        <v>97.9</v>
      </c>
    </row>
    <row r="7" ht="14.25" spans="2:18">
      <c r="B7" s="57" t="s">
        <v>34</v>
      </c>
      <c r="C7" s="58">
        <v>13</v>
      </c>
      <c r="D7" s="57" t="s">
        <v>181</v>
      </c>
      <c r="E7" s="57"/>
      <c r="F7" s="60"/>
      <c r="G7" s="57"/>
      <c r="H7" s="60"/>
      <c r="I7" s="57"/>
      <c r="J7" s="60"/>
      <c r="K7" s="57"/>
      <c r="L7" s="60"/>
      <c r="M7" s="57">
        <v>94.6</v>
      </c>
      <c r="N7" s="57">
        <v>105</v>
      </c>
      <c r="O7" s="57">
        <v>94.5</v>
      </c>
      <c r="P7" s="57">
        <v>97.2</v>
      </c>
      <c r="Q7" s="57">
        <f>AVERAGE(M7:P7)</f>
        <v>97.825</v>
      </c>
      <c r="R7" s="65">
        <v>97.8</v>
      </c>
    </row>
    <row r="8" ht="14.25" spans="2:18">
      <c r="B8" s="57" t="s">
        <v>61</v>
      </c>
      <c r="C8" s="58">
        <v>95</v>
      </c>
      <c r="D8" s="57" t="s">
        <v>182</v>
      </c>
      <c r="E8" s="57"/>
      <c r="F8" s="60"/>
      <c r="G8" s="57"/>
      <c r="H8" s="60"/>
      <c r="I8" s="57"/>
      <c r="J8" s="60"/>
      <c r="K8" s="57"/>
      <c r="L8" s="60"/>
      <c r="M8" s="57">
        <v>99.8</v>
      </c>
      <c r="N8" s="57">
        <v>100.5</v>
      </c>
      <c r="O8" s="57">
        <v>93</v>
      </c>
      <c r="P8" s="57">
        <v>98.6</v>
      </c>
      <c r="Q8" s="57">
        <f>AVERAGE(M8:P8)</f>
        <v>97.975</v>
      </c>
      <c r="R8" s="65">
        <v>98</v>
      </c>
    </row>
  </sheetData>
  <mergeCells count="26">
    <mergeCell ref="B2:R2"/>
    <mergeCell ref="B3:B4"/>
    <mergeCell ref="C3:C4"/>
    <mergeCell ref="D3:D4"/>
    <mergeCell ref="E3:E4"/>
    <mergeCell ref="E5:E8"/>
    <mergeCell ref="F3:F4"/>
    <mergeCell ref="F5:F8"/>
    <mergeCell ref="G3:G4"/>
    <mergeCell ref="G5:G8"/>
    <mergeCell ref="H3:H4"/>
    <mergeCell ref="H5:H8"/>
    <mergeCell ref="I3:I4"/>
    <mergeCell ref="I5:I8"/>
    <mergeCell ref="J3:J4"/>
    <mergeCell ref="J5:J8"/>
    <mergeCell ref="K3:K4"/>
    <mergeCell ref="K5:K8"/>
    <mergeCell ref="L3:L4"/>
    <mergeCell ref="L5:L8"/>
    <mergeCell ref="M3:M4"/>
    <mergeCell ref="N3:N4"/>
    <mergeCell ref="O3:O4"/>
    <mergeCell ref="P3:P4"/>
    <mergeCell ref="Q3:Q4"/>
    <mergeCell ref="R3:R4"/>
  </mergeCells>
  <conditionalFormatting sqref="M5:N8">
    <cfRule type="cellIs" dxfId="0" priority="1" operator="equal">
      <formula>"—"</formula>
    </cfRule>
  </conditionalFormatting>
  <conditionalFormatting sqref="O5:R8">
    <cfRule type="cellIs" dxfId="0" priority="4" operator="equal">
      <formula>"—"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selection activeCell="K24" sqref="K24"/>
    </sheetView>
  </sheetViews>
  <sheetFormatPr defaultColWidth="9" defaultRowHeight="13.5"/>
  <cols>
    <col min="1" max="1" width="9.375"/>
    <col min="2" max="2" width="4.625" customWidth="1"/>
    <col min="3" max="3" width="11.625" customWidth="1"/>
    <col min="4" max="4" width="4.375" customWidth="1"/>
    <col min="5" max="5" width="9" customWidth="1"/>
    <col min="6" max="8" width="7.875" customWidth="1"/>
    <col min="9" max="9" width="6.25" customWidth="1"/>
    <col min="12" max="12" width="4.625" customWidth="1"/>
    <col min="13" max="13" width="11.625" customWidth="1"/>
    <col min="14" max="14" width="4.375" customWidth="1"/>
    <col min="15" max="15" width="9" customWidth="1"/>
    <col min="16" max="18" width="7.875" customWidth="1"/>
    <col min="19" max="19" width="6.375" customWidth="1"/>
  </cols>
  <sheetData>
    <row r="1" spans="1:11">
      <c r="A1" t="s">
        <v>183</v>
      </c>
      <c r="K1" t="s">
        <v>184</v>
      </c>
    </row>
    <row r="2" ht="16.5" spans="2:19">
      <c r="B2" s="52" t="s">
        <v>185</v>
      </c>
      <c r="C2" s="52"/>
      <c r="D2" s="52"/>
      <c r="E2" s="52"/>
      <c r="F2" s="52"/>
      <c r="G2" s="52"/>
      <c r="H2" s="52"/>
      <c r="I2" s="52"/>
      <c r="L2" s="52" t="s">
        <v>185</v>
      </c>
      <c r="M2" s="52"/>
      <c r="N2" s="52"/>
      <c r="O2" s="52"/>
      <c r="P2" s="52"/>
      <c r="Q2" s="52"/>
      <c r="R2" s="52"/>
      <c r="S2" s="52"/>
    </row>
    <row r="3" ht="16.5" spans="2:19">
      <c r="B3" s="52" t="s">
        <v>14</v>
      </c>
      <c r="C3" s="52" t="s">
        <v>3</v>
      </c>
      <c r="D3" s="52" t="s">
        <v>4</v>
      </c>
      <c r="E3" s="52" t="s">
        <v>186</v>
      </c>
      <c r="F3" s="52" t="s">
        <v>187</v>
      </c>
      <c r="G3" s="52" t="s">
        <v>188</v>
      </c>
      <c r="H3" s="52" t="s">
        <v>189</v>
      </c>
      <c r="I3" s="52" t="s">
        <v>190</v>
      </c>
      <c r="L3" s="52" t="s">
        <v>14</v>
      </c>
      <c r="M3" s="52" t="s">
        <v>3</v>
      </c>
      <c r="N3" s="52" t="s">
        <v>4</v>
      </c>
      <c r="O3" s="52" t="s">
        <v>186</v>
      </c>
      <c r="P3" s="52" t="s">
        <v>187</v>
      </c>
      <c r="Q3" s="52" t="s">
        <v>188</v>
      </c>
      <c r="R3" s="52" t="s">
        <v>189</v>
      </c>
      <c r="S3" s="52" t="s">
        <v>190</v>
      </c>
    </row>
    <row r="4" ht="16.5" spans="2:19">
      <c r="B4" s="52">
        <v>1</v>
      </c>
      <c r="C4" s="53" t="s">
        <v>50</v>
      </c>
      <c r="D4" s="54">
        <v>5</v>
      </c>
      <c r="E4" s="54" t="s">
        <v>191</v>
      </c>
      <c r="F4" s="53">
        <v>262.3</v>
      </c>
      <c r="G4" s="52">
        <v>202.6</v>
      </c>
      <c r="H4" s="53">
        <v>102.8</v>
      </c>
      <c r="I4" s="52">
        <v>567.7</v>
      </c>
      <c r="L4" s="52">
        <v>1</v>
      </c>
      <c r="M4" s="53" t="s">
        <v>34</v>
      </c>
      <c r="N4" s="55">
        <v>13</v>
      </c>
      <c r="O4" s="55" t="s">
        <v>192</v>
      </c>
      <c r="P4" s="53">
        <v>290.4</v>
      </c>
      <c r="Q4" s="52">
        <v>196</v>
      </c>
      <c r="R4" s="53">
        <v>97.8</v>
      </c>
      <c r="S4" s="52">
        <v>584.2</v>
      </c>
    </row>
    <row r="5" ht="16.5" spans="2:19">
      <c r="B5" s="52">
        <v>2</v>
      </c>
      <c r="C5" s="53" t="s">
        <v>61</v>
      </c>
      <c r="D5" s="53">
        <v>95</v>
      </c>
      <c r="E5" s="53" t="s">
        <v>193</v>
      </c>
      <c r="F5" s="53">
        <v>229.3</v>
      </c>
      <c r="G5" s="52">
        <v>182.6</v>
      </c>
      <c r="H5" s="53">
        <v>98</v>
      </c>
      <c r="I5" s="52">
        <v>509.9</v>
      </c>
      <c r="L5" s="52">
        <v>2</v>
      </c>
      <c r="M5" s="53">
        <v>1168438795</v>
      </c>
      <c r="N5" s="54">
        <v>11</v>
      </c>
      <c r="O5" s="54" t="s">
        <v>194</v>
      </c>
      <c r="P5" s="53">
        <v>276.7</v>
      </c>
      <c r="Q5" s="52">
        <v>201.8</v>
      </c>
      <c r="R5" s="53">
        <v>97.9</v>
      </c>
      <c r="S5" s="52">
        <v>576.4</v>
      </c>
    </row>
    <row r="6" ht="16.5" spans="2:19">
      <c r="B6" s="52">
        <v>3</v>
      </c>
      <c r="C6" s="53">
        <v>1168438795</v>
      </c>
      <c r="D6" s="54">
        <v>11</v>
      </c>
      <c r="E6" s="54" t="s">
        <v>194</v>
      </c>
      <c r="F6" s="53">
        <v>276.7</v>
      </c>
      <c r="G6" s="52">
        <v>201.8</v>
      </c>
      <c r="H6" s="53">
        <v>97.9</v>
      </c>
      <c r="I6" s="52">
        <v>576.4</v>
      </c>
      <c r="L6" s="52">
        <v>3</v>
      </c>
      <c r="M6" s="53" t="s">
        <v>50</v>
      </c>
      <c r="N6" s="54">
        <v>5</v>
      </c>
      <c r="O6" s="54" t="s">
        <v>191</v>
      </c>
      <c r="P6" s="53">
        <v>262.3</v>
      </c>
      <c r="Q6" s="52">
        <v>202.6</v>
      </c>
      <c r="R6" s="53">
        <v>102.8</v>
      </c>
      <c r="S6" s="52">
        <v>567.7</v>
      </c>
    </row>
    <row r="7" ht="16.5" spans="2:19">
      <c r="B7" s="52">
        <v>4</v>
      </c>
      <c r="C7" s="53" t="s">
        <v>34</v>
      </c>
      <c r="D7" s="55">
        <v>13</v>
      </c>
      <c r="E7" s="55" t="s">
        <v>192</v>
      </c>
      <c r="F7" s="53">
        <v>290.4</v>
      </c>
      <c r="G7" s="52">
        <v>196</v>
      </c>
      <c r="H7" s="53">
        <v>97.8</v>
      </c>
      <c r="I7" s="52">
        <v>584.2</v>
      </c>
      <c r="L7" s="52">
        <v>4</v>
      </c>
      <c r="M7" s="53" t="s">
        <v>61</v>
      </c>
      <c r="N7" s="53">
        <v>95</v>
      </c>
      <c r="O7" s="53" t="s">
        <v>193</v>
      </c>
      <c r="P7" s="53">
        <v>229.3</v>
      </c>
      <c r="Q7" s="52">
        <v>182.6</v>
      </c>
      <c r="R7" s="53">
        <v>98</v>
      </c>
      <c r="S7" s="52">
        <v>509.9</v>
      </c>
    </row>
    <row r="8" ht="16.5" spans="2:19">
      <c r="B8" s="52">
        <v>5</v>
      </c>
      <c r="C8" s="53" t="s">
        <v>24</v>
      </c>
      <c r="D8" s="55">
        <v>9</v>
      </c>
      <c r="E8" s="55" t="s">
        <v>195</v>
      </c>
      <c r="F8" s="53">
        <v>283</v>
      </c>
      <c r="G8" s="52">
        <v>199.1</v>
      </c>
      <c r="H8" s="52" t="s">
        <v>98</v>
      </c>
      <c r="I8" s="52">
        <v>482.1</v>
      </c>
      <c r="L8" s="52">
        <v>5</v>
      </c>
      <c r="M8" s="53" t="s">
        <v>24</v>
      </c>
      <c r="N8" s="55">
        <v>9</v>
      </c>
      <c r="O8" s="55" t="s">
        <v>195</v>
      </c>
      <c r="P8" s="53">
        <v>283</v>
      </c>
      <c r="Q8" s="52">
        <v>199.1</v>
      </c>
      <c r="R8" s="52" t="s">
        <v>98</v>
      </c>
      <c r="S8" s="52">
        <v>482.1</v>
      </c>
    </row>
    <row r="9" ht="16.5" spans="2:19">
      <c r="B9" s="52">
        <v>6</v>
      </c>
      <c r="C9" s="53" t="s">
        <v>41</v>
      </c>
      <c r="D9" s="54">
        <v>4</v>
      </c>
      <c r="E9" s="55" t="s">
        <v>195</v>
      </c>
      <c r="F9" s="53">
        <v>255.2</v>
      </c>
      <c r="G9" s="52">
        <v>192.7</v>
      </c>
      <c r="H9" s="52" t="s">
        <v>98</v>
      </c>
      <c r="I9" s="52">
        <v>447.9</v>
      </c>
      <c r="L9" s="52">
        <v>6</v>
      </c>
      <c r="M9" s="53" t="s">
        <v>41</v>
      </c>
      <c r="N9" s="54">
        <v>4</v>
      </c>
      <c r="O9" s="55" t="s">
        <v>195</v>
      </c>
      <c r="P9" s="53">
        <v>255.2</v>
      </c>
      <c r="Q9" s="52">
        <v>192.7</v>
      </c>
      <c r="R9" s="52" t="s">
        <v>98</v>
      </c>
      <c r="S9" s="52">
        <v>447.9</v>
      </c>
    </row>
    <row r="10" ht="16.5" spans="2:19">
      <c r="B10" s="52">
        <v>7</v>
      </c>
      <c r="C10" s="53" t="s">
        <v>99</v>
      </c>
      <c r="D10" s="54">
        <v>158</v>
      </c>
      <c r="E10" s="55" t="s">
        <v>195</v>
      </c>
      <c r="F10" s="53">
        <v>263.2</v>
      </c>
      <c r="G10" s="52">
        <v>170.3</v>
      </c>
      <c r="H10" s="52" t="s">
        <v>98</v>
      </c>
      <c r="I10" s="52">
        <v>433.5</v>
      </c>
      <c r="L10" s="52">
        <v>7</v>
      </c>
      <c r="M10" s="53" t="s">
        <v>99</v>
      </c>
      <c r="N10" s="54">
        <v>158</v>
      </c>
      <c r="O10" s="55" t="s">
        <v>195</v>
      </c>
      <c r="P10" s="53">
        <v>263.2</v>
      </c>
      <c r="Q10" s="52">
        <v>170.3</v>
      </c>
      <c r="R10" s="52" t="s">
        <v>98</v>
      </c>
      <c r="S10" s="52">
        <v>433.5</v>
      </c>
    </row>
    <row r="11" ht="16.5" spans="2:19">
      <c r="B11" s="52">
        <v>8</v>
      </c>
      <c r="C11" s="53" t="s">
        <v>96</v>
      </c>
      <c r="D11" s="54">
        <v>82</v>
      </c>
      <c r="E11" s="55" t="s">
        <v>195</v>
      </c>
      <c r="F11" s="53">
        <v>245.5</v>
      </c>
      <c r="G11" s="52">
        <v>170.1</v>
      </c>
      <c r="H11" s="52" t="s">
        <v>98</v>
      </c>
      <c r="I11" s="52">
        <v>415.6</v>
      </c>
      <c r="L11" s="52">
        <v>8</v>
      </c>
      <c r="M11" s="53" t="s">
        <v>96</v>
      </c>
      <c r="N11" s="54">
        <v>82</v>
      </c>
      <c r="O11" s="55" t="s">
        <v>195</v>
      </c>
      <c r="P11" s="53">
        <v>245.5</v>
      </c>
      <c r="Q11" s="52">
        <v>170.1</v>
      </c>
      <c r="R11" s="52" t="s">
        <v>98</v>
      </c>
      <c r="S11" s="52">
        <v>415.6</v>
      </c>
    </row>
    <row r="12" ht="16.5" spans="2:19">
      <c r="B12" s="52">
        <v>9</v>
      </c>
      <c r="C12" s="53" t="s">
        <v>26</v>
      </c>
      <c r="D12" s="54">
        <v>38</v>
      </c>
      <c r="E12" s="54" t="s">
        <v>196</v>
      </c>
      <c r="F12" s="53">
        <v>254.9</v>
      </c>
      <c r="G12" s="52" t="s">
        <v>98</v>
      </c>
      <c r="H12" s="52" t="s">
        <v>98</v>
      </c>
      <c r="I12" s="52">
        <v>254.9</v>
      </c>
      <c r="L12" s="52">
        <v>9</v>
      </c>
      <c r="M12" s="53" t="s">
        <v>26</v>
      </c>
      <c r="N12" s="54">
        <v>38</v>
      </c>
      <c r="O12" s="54" t="s">
        <v>196</v>
      </c>
      <c r="P12" s="53">
        <v>254.9</v>
      </c>
      <c r="Q12" s="52" t="s">
        <v>98</v>
      </c>
      <c r="R12" s="52" t="s">
        <v>98</v>
      </c>
      <c r="S12" s="52">
        <v>254.9</v>
      </c>
    </row>
    <row r="13" ht="16.5" spans="2:19">
      <c r="B13" s="52">
        <v>10</v>
      </c>
      <c r="C13" s="53" t="s">
        <v>30</v>
      </c>
      <c r="D13" s="54">
        <v>71</v>
      </c>
      <c r="E13" s="54" t="s">
        <v>196</v>
      </c>
      <c r="F13" s="53">
        <v>243.9</v>
      </c>
      <c r="G13" s="52" t="s">
        <v>98</v>
      </c>
      <c r="H13" s="52" t="s">
        <v>98</v>
      </c>
      <c r="I13" s="52">
        <v>243.9</v>
      </c>
      <c r="L13" s="52">
        <v>10</v>
      </c>
      <c r="M13" s="53" t="s">
        <v>30</v>
      </c>
      <c r="N13" s="54">
        <v>71</v>
      </c>
      <c r="O13" s="54" t="s">
        <v>196</v>
      </c>
      <c r="P13" s="53">
        <v>243.9</v>
      </c>
      <c r="Q13" s="52" t="s">
        <v>98</v>
      </c>
      <c r="R13" s="52" t="s">
        <v>98</v>
      </c>
      <c r="S13" s="52">
        <v>243.9</v>
      </c>
    </row>
    <row r="14" ht="16.5" spans="2:19">
      <c r="B14" s="52">
        <v>11</v>
      </c>
      <c r="C14" s="53" t="s">
        <v>140</v>
      </c>
      <c r="D14" s="55">
        <v>47</v>
      </c>
      <c r="E14" s="54" t="s">
        <v>196</v>
      </c>
      <c r="F14" s="53">
        <v>228</v>
      </c>
      <c r="G14" s="52" t="s">
        <v>98</v>
      </c>
      <c r="H14" s="52" t="s">
        <v>98</v>
      </c>
      <c r="I14" s="52">
        <v>228</v>
      </c>
      <c r="L14" s="52">
        <v>11</v>
      </c>
      <c r="M14" s="53" t="s">
        <v>140</v>
      </c>
      <c r="N14" s="55">
        <v>47</v>
      </c>
      <c r="O14" s="54" t="s">
        <v>196</v>
      </c>
      <c r="P14" s="53">
        <v>228</v>
      </c>
      <c r="Q14" s="52" t="s">
        <v>98</v>
      </c>
      <c r="R14" s="52" t="s">
        <v>98</v>
      </c>
      <c r="S14" s="52">
        <v>228</v>
      </c>
    </row>
    <row r="15" ht="16.5" spans="2:19">
      <c r="B15" s="52">
        <v>12</v>
      </c>
      <c r="C15" s="53" t="s">
        <v>16</v>
      </c>
      <c r="D15" s="54">
        <v>56</v>
      </c>
      <c r="E15" s="54" t="s">
        <v>196</v>
      </c>
      <c r="F15" s="53">
        <v>222.3</v>
      </c>
      <c r="G15" s="52" t="s">
        <v>98</v>
      </c>
      <c r="H15" s="52" t="s">
        <v>98</v>
      </c>
      <c r="I15" s="52">
        <v>222.3</v>
      </c>
      <c r="L15" s="52">
        <v>12</v>
      </c>
      <c r="M15" s="53" t="s">
        <v>16</v>
      </c>
      <c r="N15" s="54">
        <v>56</v>
      </c>
      <c r="O15" s="54" t="s">
        <v>196</v>
      </c>
      <c r="P15" s="53">
        <v>222.3</v>
      </c>
      <c r="Q15" s="52" t="s">
        <v>98</v>
      </c>
      <c r="R15" s="52" t="s">
        <v>98</v>
      </c>
      <c r="S15" s="52">
        <v>222.3</v>
      </c>
    </row>
    <row r="16" ht="16.5" spans="2:19">
      <c r="B16" s="52">
        <v>13</v>
      </c>
      <c r="C16" s="53" t="s">
        <v>97</v>
      </c>
      <c r="D16" s="54">
        <v>40</v>
      </c>
      <c r="E16" s="54" t="s">
        <v>196</v>
      </c>
      <c r="F16" s="53">
        <v>174.2</v>
      </c>
      <c r="G16" s="52" t="s">
        <v>98</v>
      </c>
      <c r="H16" s="52" t="s">
        <v>98</v>
      </c>
      <c r="I16" s="52">
        <v>174.2</v>
      </c>
      <c r="L16" s="52">
        <v>13</v>
      </c>
      <c r="M16" s="53" t="s">
        <v>97</v>
      </c>
      <c r="N16" s="54">
        <v>40</v>
      </c>
      <c r="O16" s="54" t="s">
        <v>196</v>
      </c>
      <c r="P16" s="53">
        <v>174.2</v>
      </c>
      <c r="Q16" s="52" t="s">
        <v>98</v>
      </c>
      <c r="R16" s="52" t="s">
        <v>98</v>
      </c>
      <c r="S16" s="52">
        <v>174.2</v>
      </c>
    </row>
    <row r="17" ht="16.5" spans="2:19">
      <c r="B17" s="52">
        <v>14</v>
      </c>
      <c r="C17" s="53" t="s">
        <v>44</v>
      </c>
      <c r="D17" s="54">
        <v>39</v>
      </c>
      <c r="E17" s="54" t="s">
        <v>196</v>
      </c>
      <c r="F17" s="53">
        <v>139.3</v>
      </c>
      <c r="G17" s="52" t="s">
        <v>98</v>
      </c>
      <c r="H17" s="52" t="s">
        <v>98</v>
      </c>
      <c r="I17" s="52">
        <v>139.3</v>
      </c>
      <c r="L17" s="52">
        <v>14</v>
      </c>
      <c r="M17" s="53" t="s">
        <v>44</v>
      </c>
      <c r="N17" s="54">
        <v>39</v>
      </c>
      <c r="O17" s="54" t="s">
        <v>196</v>
      </c>
      <c r="P17" s="53">
        <v>139.3</v>
      </c>
      <c r="Q17" s="52" t="s">
        <v>98</v>
      </c>
      <c r="R17" s="52" t="s">
        <v>98</v>
      </c>
      <c r="S17" s="52">
        <v>139.3</v>
      </c>
    </row>
    <row r="18" ht="16.5" spans="2:19">
      <c r="B18" s="52">
        <v>15</v>
      </c>
      <c r="C18" s="53" t="s">
        <v>22</v>
      </c>
      <c r="D18" s="54">
        <v>3</v>
      </c>
      <c r="E18" s="54" t="s">
        <v>196</v>
      </c>
      <c r="F18" s="53" t="s">
        <v>49</v>
      </c>
      <c r="G18" s="52" t="s">
        <v>98</v>
      </c>
      <c r="H18" s="52" t="s">
        <v>98</v>
      </c>
      <c r="I18" s="53" t="s">
        <v>49</v>
      </c>
      <c r="L18" s="52">
        <v>15</v>
      </c>
      <c r="M18" s="53" t="s">
        <v>22</v>
      </c>
      <c r="N18" s="54">
        <v>3</v>
      </c>
      <c r="O18" s="54" t="s">
        <v>196</v>
      </c>
      <c r="P18" s="53">
        <v>0</v>
      </c>
      <c r="Q18" s="52" t="s">
        <v>98</v>
      </c>
      <c r="R18" s="52" t="s">
        <v>98</v>
      </c>
      <c r="S18" s="53">
        <v>0</v>
      </c>
    </row>
    <row r="19" ht="16.5" spans="2:19">
      <c r="B19" s="52">
        <v>15</v>
      </c>
      <c r="C19" s="53">
        <v>124536</v>
      </c>
      <c r="D19" s="54">
        <v>183</v>
      </c>
      <c r="E19" s="54" t="s">
        <v>196</v>
      </c>
      <c r="F19" s="53" t="s">
        <v>49</v>
      </c>
      <c r="G19" s="52" t="s">
        <v>98</v>
      </c>
      <c r="H19" s="52" t="s">
        <v>98</v>
      </c>
      <c r="I19" s="53" t="s">
        <v>49</v>
      </c>
      <c r="L19" s="52">
        <v>15</v>
      </c>
      <c r="M19" s="53">
        <v>124536</v>
      </c>
      <c r="N19" s="54">
        <v>183</v>
      </c>
      <c r="O19" s="54" t="s">
        <v>196</v>
      </c>
      <c r="P19" s="53">
        <v>0</v>
      </c>
      <c r="Q19" s="52" t="s">
        <v>98</v>
      </c>
      <c r="R19" s="52" t="s">
        <v>98</v>
      </c>
      <c r="S19" s="53">
        <v>0</v>
      </c>
    </row>
  </sheetData>
  <sortState ref="L4:S19">
    <sortCondition ref="S4:S19" descending="1"/>
  </sortState>
  <mergeCells count="2">
    <mergeCell ref="B2:I2"/>
    <mergeCell ref="L2:S2"/>
  </mergeCells>
  <conditionalFormatting sqref="H6:H7">
    <cfRule type="cellIs" dxfId="0" priority="3" operator="equal">
      <formula>"—"</formula>
    </cfRule>
  </conditionalFormatting>
  <conditionalFormatting sqref="R6:R7">
    <cfRule type="cellIs" dxfId="0" priority="1" operator="equal">
      <formula>"—"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4"/>
  <sheetViews>
    <sheetView workbookViewId="0">
      <selection activeCell="O21" sqref="O21"/>
    </sheetView>
  </sheetViews>
  <sheetFormatPr defaultColWidth="9" defaultRowHeight="13.5"/>
  <cols>
    <col min="1" max="1" width="9.375"/>
    <col min="2" max="2" width="5.125" customWidth="1"/>
    <col min="3" max="3" width="7" customWidth="1"/>
    <col min="4" max="4" width="13.375" customWidth="1"/>
    <col min="5" max="5" width="32.625" customWidth="1"/>
    <col min="6" max="6" width="7" customWidth="1"/>
    <col min="7" max="7" width="14.625" customWidth="1"/>
    <col min="8" max="8" width="5.125" customWidth="1"/>
    <col min="9" max="9" width="14.625" customWidth="1"/>
    <col min="10" max="10" width="5.125" customWidth="1"/>
    <col min="11" max="11" width="7" customWidth="1"/>
  </cols>
  <sheetData>
    <row r="1" ht="14.25"/>
    <row r="2" ht="16.5" spans="2:11">
      <c r="B2" s="20" t="s">
        <v>197</v>
      </c>
      <c r="C2" s="21"/>
      <c r="D2" s="21"/>
      <c r="E2" s="22"/>
      <c r="F2" s="23" t="s">
        <v>198</v>
      </c>
      <c r="G2" s="24"/>
      <c r="H2" s="25" t="s">
        <v>199</v>
      </c>
      <c r="I2" s="25"/>
      <c r="J2" s="46"/>
      <c r="K2" s="47"/>
    </row>
    <row r="3" ht="16.5" spans="2:11">
      <c r="B3" s="26" t="s">
        <v>200</v>
      </c>
      <c r="C3" s="27" t="s">
        <v>5</v>
      </c>
      <c r="D3" s="27" t="s">
        <v>201</v>
      </c>
      <c r="E3" s="27" t="s">
        <v>202</v>
      </c>
      <c r="F3" s="28" t="s">
        <v>5</v>
      </c>
      <c r="G3" s="29" t="s">
        <v>203</v>
      </c>
      <c r="H3" s="30" t="s">
        <v>204</v>
      </c>
      <c r="I3" s="48" t="s">
        <v>205</v>
      </c>
      <c r="J3" s="48" t="s">
        <v>200</v>
      </c>
      <c r="K3" s="49" t="s">
        <v>5</v>
      </c>
    </row>
    <row r="4" ht="15" spans="2:11">
      <c r="B4" s="31">
        <v>1</v>
      </c>
      <c r="C4" s="32" t="s">
        <v>139</v>
      </c>
      <c r="D4" s="32">
        <v>1168438795</v>
      </c>
      <c r="E4" s="32" t="s">
        <v>206</v>
      </c>
      <c r="F4" s="31" t="s">
        <v>113</v>
      </c>
      <c r="G4" s="33" t="s">
        <v>34</v>
      </c>
      <c r="H4" s="34">
        <v>6</v>
      </c>
      <c r="I4" s="32" t="s">
        <v>137</v>
      </c>
      <c r="J4" s="32">
        <v>1</v>
      </c>
      <c r="K4" s="33" t="s">
        <v>139</v>
      </c>
    </row>
    <row r="5" ht="15.75" spans="2:11">
      <c r="B5" s="35">
        <v>4</v>
      </c>
      <c r="C5" s="36" t="s">
        <v>139</v>
      </c>
      <c r="D5" s="36">
        <v>1168438795</v>
      </c>
      <c r="E5" s="36" t="s">
        <v>207</v>
      </c>
      <c r="F5" s="31" t="s">
        <v>129</v>
      </c>
      <c r="G5" s="33" t="s">
        <v>24</v>
      </c>
      <c r="H5" s="34">
        <v>7</v>
      </c>
      <c r="I5" s="32" t="s">
        <v>28</v>
      </c>
      <c r="J5" s="32">
        <v>2</v>
      </c>
      <c r="K5" s="33" t="s">
        <v>125</v>
      </c>
    </row>
    <row r="6" ht="17.25" spans="2:11">
      <c r="B6" s="20" t="s">
        <v>208</v>
      </c>
      <c r="C6" s="21"/>
      <c r="D6" s="21"/>
      <c r="E6" s="22"/>
      <c r="F6" s="35" t="s">
        <v>139</v>
      </c>
      <c r="G6" s="37">
        <v>1168438795</v>
      </c>
      <c r="H6" s="34">
        <v>14</v>
      </c>
      <c r="I6" s="32" t="s">
        <v>41</v>
      </c>
      <c r="J6" s="32">
        <v>3</v>
      </c>
      <c r="K6" s="33" t="s">
        <v>139</v>
      </c>
    </row>
    <row r="7" ht="16.5" spans="2:11">
      <c r="B7" s="26" t="s">
        <v>200</v>
      </c>
      <c r="C7" s="27" t="s">
        <v>5</v>
      </c>
      <c r="D7" s="27" t="s">
        <v>201</v>
      </c>
      <c r="E7" s="27" t="s">
        <v>202</v>
      </c>
      <c r="F7" s="23" t="s">
        <v>209</v>
      </c>
      <c r="G7" s="24"/>
      <c r="H7" s="34">
        <v>16</v>
      </c>
      <c r="I7" s="32" t="s">
        <v>28</v>
      </c>
      <c r="J7" s="32">
        <v>4</v>
      </c>
      <c r="K7" s="33" t="s">
        <v>125</v>
      </c>
    </row>
    <row r="8" ht="16.5" spans="2:11">
      <c r="B8" s="31">
        <v>2</v>
      </c>
      <c r="C8" s="32" t="s">
        <v>113</v>
      </c>
      <c r="D8" s="32" t="s">
        <v>34</v>
      </c>
      <c r="E8" s="32" t="s">
        <v>210</v>
      </c>
      <c r="F8" s="28" t="s">
        <v>5</v>
      </c>
      <c r="G8" s="29" t="s">
        <v>203</v>
      </c>
      <c r="H8" s="38"/>
      <c r="I8" s="50"/>
      <c r="J8" s="50"/>
      <c r="K8" s="42"/>
    </row>
    <row r="9" ht="17.25" spans="2:11">
      <c r="B9" s="31">
        <v>3</v>
      </c>
      <c r="C9" s="32" t="s">
        <v>125</v>
      </c>
      <c r="D9" s="32" t="s">
        <v>41</v>
      </c>
      <c r="E9" s="32" t="s">
        <v>211</v>
      </c>
      <c r="F9" s="31" t="s">
        <v>113</v>
      </c>
      <c r="G9" s="33" t="s">
        <v>34</v>
      </c>
      <c r="H9" s="38"/>
      <c r="I9" s="38"/>
      <c r="J9" s="50"/>
      <c r="K9" s="42"/>
    </row>
    <row r="10" ht="17.25" spans="2:11">
      <c r="B10" s="20" t="s">
        <v>212</v>
      </c>
      <c r="C10" s="21"/>
      <c r="D10" s="21"/>
      <c r="E10" s="22"/>
      <c r="F10" s="31" t="s">
        <v>132</v>
      </c>
      <c r="G10" s="33" t="s">
        <v>96</v>
      </c>
      <c r="H10" s="38"/>
      <c r="I10" s="38"/>
      <c r="J10" s="50"/>
      <c r="K10" s="42"/>
    </row>
    <row r="11" ht="16.5" spans="2:11">
      <c r="B11" s="26" t="s">
        <v>200</v>
      </c>
      <c r="C11" s="27" t="s">
        <v>5</v>
      </c>
      <c r="D11" s="27" t="s">
        <v>201</v>
      </c>
      <c r="E11" s="27" t="s">
        <v>202</v>
      </c>
      <c r="F11" s="39" t="s">
        <v>213</v>
      </c>
      <c r="G11" s="24"/>
      <c r="H11" s="38"/>
      <c r="I11" s="38"/>
      <c r="J11" s="50"/>
      <c r="K11" s="42"/>
    </row>
    <row r="12" ht="16.5" spans="2:11">
      <c r="B12" s="31">
        <v>2</v>
      </c>
      <c r="C12" s="32" t="s">
        <v>113</v>
      </c>
      <c r="D12" s="32" t="s">
        <v>34</v>
      </c>
      <c r="E12" s="32" t="s">
        <v>210</v>
      </c>
      <c r="F12" s="28" t="s">
        <v>2</v>
      </c>
      <c r="G12" s="29" t="s">
        <v>205</v>
      </c>
      <c r="H12" s="38"/>
      <c r="I12" s="38"/>
      <c r="J12" s="50"/>
      <c r="K12" s="42"/>
    </row>
    <row r="13" ht="17.25" spans="2:11">
      <c r="B13" s="31">
        <v>2</v>
      </c>
      <c r="C13" s="32" t="s">
        <v>139</v>
      </c>
      <c r="D13" s="32">
        <v>1168438795</v>
      </c>
      <c r="E13" s="32" t="s">
        <v>214</v>
      </c>
      <c r="F13" s="31" t="s">
        <v>215</v>
      </c>
      <c r="G13" s="33" t="s">
        <v>28</v>
      </c>
      <c r="H13" s="38"/>
      <c r="I13" s="38"/>
      <c r="J13" s="50"/>
      <c r="K13" s="42"/>
    </row>
    <row r="14" ht="17.25" spans="2:11">
      <c r="B14" s="20" t="s">
        <v>216</v>
      </c>
      <c r="C14" s="21"/>
      <c r="D14" s="21"/>
      <c r="E14" s="22"/>
      <c r="F14" s="35" t="s">
        <v>217</v>
      </c>
      <c r="G14" s="37" t="s">
        <v>137</v>
      </c>
      <c r="H14" s="38"/>
      <c r="I14" s="50"/>
      <c r="J14" s="50"/>
      <c r="K14" s="42"/>
    </row>
    <row r="15" ht="16.5" spans="2:11">
      <c r="B15" s="26" t="s">
        <v>200</v>
      </c>
      <c r="C15" s="27" t="s">
        <v>5</v>
      </c>
      <c r="D15" s="27" t="s">
        <v>201</v>
      </c>
      <c r="E15" s="27" t="s">
        <v>202</v>
      </c>
      <c r="F15" s="39" t="s">
        <v>218</v>
      </c>
      <c r="G15" s="24"/>
      <c r="H15" s="38"/>
      <c r="I15" s="38"/>
      <c r="J15" s="50"/>
      <c r="K15" s="42"/>
    </row>
    <row r="16" ht="16.5" spans="2:11">
      <c r="B16" s="31">
        <v>1</v>
      </c>
      <c r="C16" s="32" t="s">
        <v>118</v>
      </c>
      <c r="D16" s="32" t="s">
        <v>50</v>
      </c>
      <c r="E16" s="32" t="s">
        <v>219</v>
      </c>
      <c r="F16" s="28" t="s">
        <v>2</v>
      </c>
      <c r="G16" s="29" t="s">
        <v>205</v>
      </c>
      <c r="H16" s="38"/>
      <c r="I16" s="38"/>
      <c r="J16" s="50"/>
      <c r="K16" s="42"/>
    </row>
    <row r="17" ht="17.25" spans="2:11">
      <c r="B17" s="31">
        <v>2</v>
      </c>
      <c r="C17" s="32" t="s">
        <v>113</v>
      </c>
      <c r="D17" s="32" t="s">
        <v>34</v>
      </c>
      <c r="E17" s="32" t="s">
        <v>210</v>
      </c>
      <c r="F17" s="31" t="s">
        <v>215</v>
      </c>
      <c r="G17" s="33" t="s">
        <v>28</v>
      </c>
      <c r="H17" s="38"/>
      <c r="I17" s="38"/>
      <c r="J17" s="50"/>
      <c r="K17" s="42"/>
    </row>
    <row r="18" ht="17.25" spans="2:11">
      <c r="B18" s="20" t="s">
        <v>220</v>
      </c>
      <c r="C18" s="21"/>
      <c r="D18" s="21"/>
      <c r="E18" s="22"/>
      <c r="F18" s="35" t="s">
        <v>217</v>
      </c>
      <c r="G18" s="37" t="s">
        <v>137</v>
      </c>
      <c r="H18" s="38"/>
      <c r="I18" s="38"/>
      <c r="J18" s="50"/>
      <c r="K18" s="42"/>
    </row>
    <row r="19" ht="16.5" spans="2:11">
      <c r="B19" s="26" t="s">
        <v>200</v>
      </c>
      <c r="C19" s="27" t="s">
        <v>5</v>
      </c>
      <c r="D19" s="27" t="s">
        <v>201</v>
      </c>
      <c r="E19" s="27" t="s">
        <v>202</v>
      </c>
      <c r="F19" s="40"/>
      <c r="G19" s="41"/>
      <c r="H19" s="38"/>
      <c r="I19" s="38"/>
      <c r="J19" s="50"/>
      <c r="K19" s="42"/>
    </row>
    <row r="20" ht="16.5" spans="2:11">
      <c r="B20" s="31">
        <v>1</v>
      </c>
      <c r="C20" s="32" t="s">
        <v>125</v>
      </c>
      <c r="D20" s="32" t="s">
        <v>41</v>
      </c>
      <c r="E20" s="32" t="s">
        <v>221</v>
      </c>
      <c r="F20" s="40"/>
      <c r="G20" s="42"/>
      <c r="H20" s="38"/>
      <c r="I20" s="50"/>
      <c r="J20" s="50"/>
      <c r="K20" s="42"/>
    </row>
    <row r="21" ht="17.25" spans="2:11">
      <c r="B21" s="31">
        <v>3</v>
      </c>
      <c r="C21" s="32" t="s">
        <v>125</v>
      </c>
      <c r="D21" s="32" t="s">
        <v>41</v>
      </c>
      <c r="E21" s="32" t="s">
        <v>211</v>
      </c>
      <c r="F21" s="40"/>
      <c r="G21" s="42"/>
      <c r="H21" s="38"/>
      <c r="I21" s="38"/>
      <c r="J21" s="50"/>
      <c r="K21" s="42"/>
    </row>
    <row r="22" ht="16.5" spans="2:11">
      <c r="B22" s="20" t="s">
        <v>222</v>
      </c>
      <c r="C22" s="21"/>
      <c r="D22" s="21"/>
      <c r="E22" s="22"/>
      <c r="F22" s="40"/>
      <c r="G22" s="42"/>
      <c r="H22" s="38"/>
      <c r="I22" s="50"/>
      <c r="J22" s="50"/>
      <c r="K22" s="42"/>
    </row>
    <row r="23" ht="16.5" spans="2:11">
      <c r="B23" s="26" t="s">
        <v>200</v>
      </c>
      <c r="C23" s="27" t="s">
        <v>5</v>
      </c>
      <c r="D23" s="27" t="s">
        <v>201</v>
      </c>
      <c r="E23" s="27" t="s">
        <v>202</v>
      </c>
      <c r="F23" s="40"/>
      <c r="G23" s="42"/>
      <c r="H23" s="38"/>
      <c r="I23" s="38"/>
      <c r="J23" s="50"/>
      <c r="K23" s="42"/>
    </row>
    <row r="24" ht="16.5" spans="2:11">
      <c r="B24" s="31">
        <v>1</v>
      </c>
      <c r="C24" s="32" t="s">
        <v>127</v>
      </c>
      <c r="D24" s="32" t="s">
        <v>99</v>
      </c>
      <c r="E24" s="32" t="s">
        <v>223</v>
      </c>
      <c r="F24" s="40"/>
      <c r="G24" s="42"/>
      <c r="H24" s="38"/>
      <c r="I24" s="38"/>
      <c r="J24" s="50"/>
      <c r="K24" s="42"/>
    </row>
    <row r="25" ht="17.25" spans="2:11">
      <c r="B25" s="31">
        <v>2</v>
      </c>
      <c r="C25" s="32" t="s">
        <v>113</v>
      </c>
      <c r="D25" s="32" t="s">
        <v>34</v>
      </c>
      <c r="E25" s="32" t="s">
        <v>210</v>
      </c>
      <c r="F25" s="40"/>
      <c r="G25" s="42"/>
      <c r="H25" s="38"/>
      <c r="I25" s="38"/>
      <c r="J25" s="50"/>
      <c r="K25" s="42"/>
    </row>
    <row r="26" ht="16.5" spans="2:11">
      <c r="B26" s="20" t="s">
        <v>224</v>
      </c>
      <c r="C26" s="21"/>
      <c r="D26" s="21"/>
      <c r="E26" s="22"/>
      <c r="F26" s="40"/>
      <c r="G26" s="42"/>
      <c r="H26" s="38"/>
      <c r="I26" s="38"/>
      <c r="J26" s="50"/>
      <c r="K26" s="42"/>
    </row>
    <row r="27" ht="16.5" spans="2:11">
      <c r="B27" s="26" t="s">
        <v>200</v>
      </c>
      <c r="C27" s="27" t="s">
        <v>5</v>
      </c>
      <c r="D27" s="27" t="s">
        <v>201</v>
      </c>
      <c r="E27" s="27" t="s">
        <v>202</v>
      </c>
      <c r="F27" s="40"/>
      <c r="G27" s="42"/>
      <c r="H27" s="38"/>
      <c r="I27" s="38"/>
      <c r="J27" s="50"/>
      <c r="K27" s="42"/>
    </row>
    <row r="28" ht="16.5" spans="2:11">
      <c r="B28" s="31">
        <v>1</v>
      </c>
      <c r="C28" s="32" t="s">
        <v>125</v>
      </c>
      <c r="D28" s="32" t="s">
        <v>41</v>
      </c>
      <c r="E28" s="32" t="s">
        <v>221</v>
      </c>
      <c r="F28" s="40"/>
      <c r="G28" s="42"/>
      <c r="H28" s="38"/>
      <c r="I28" s="38"/>
      <c r="J28" s="50"/>
      <c r="K28" s="42"/>
    </row>
    <row r="29" ht="17.25" spans="2:11">
      <c r="B29" s="35">
        <v>3</v>
      </c>
      <c r="C29" s="36" t="s">
        <v>139</v>
      </c>
      <c r="D29" s="36">
        <v>1168438795</v>
      </c>
      <c r="E29" s="36" t="s">
        <v>225</v>
      </c>
      <c r="F29" s="40"/>
      <c r="G29" s="42"/>
      <c r="H29" s="38"/>
      <c r="I29" s="38"/>
      <c r="J29" s="50"/>
      <c r="K29" s="42"/>
    </row>
    <row r="30" ht="16.5" spans="2:11">
      <c r="B30" s="20" t="s">
        <v>226</v>
      </c>
      <c r="C30" s="21"/>
      <c r="D30" s="21"/>
      <c r="E30" s="22"/>
      <c r="F30" s="40"/>
      <c r="G30" s="42"/>
      <c r="H30" s="38"/>
      <c r="I30" s="38"/>
      <c r="J30" s="50"/>
      <c r="K30" s="42"/>
    </row>
    <row r="31" ht="16.5" spans="2:11">
      <c r="B31" s="26" t="s">
        <v>200</v>
      </c>
      <c r="C31" s="27" t="s">
        <v>5</v>
      </c>
      <c r="D31" s="27" t="s">
        <v>201</v>
      </c>
      <c r="E31" s="27" t="s">
        <v>202</v>
      </c>
      <c r="F31" s="40"/>
      <c r="G31" s="42"/>
      <c r="H31" s="38"/>
      <c r="I31" s="38"/>
      <c r="J31" s="50"/>
      <c r="K31" s="42"/>
    </row>
    <row r="32" ht="16.5" spans="2:11">
      <c r="B32" s="31">
        <v>2</v>
      </c>
      <c r="C32" s="32" t="s">
        <v>113</v>
      </c>
      <c r="D32" s="32" t="s">
        <v>34</v>
      </c>
      <c r="E32" s="32" t="s">
        <v>210</v>
      </c>
      <c r="F32" s="40"/>
      <c r="G32" s="42"/>
      <c r="H32" s="38"/>
      <c r="I32" s="38"/>
      <c r="J32" s="50"/>
      <c r="K32" s="42"/>
    </row>
    <row r="33" ht="16.5" spans="2:11">
      <c r="B33" s="31">
        <v>3</v>
      </c>
      <c r="C33" s="32" t="s">
        <v>139</v>
      </c>
      <c r="D33" s="32">
        <v>1168438795</v>
      </c>
      <c r="E33" s="32" t="s">
        <v>225</v>
      </c>
      <c r="F33" s="40"/>
      <c r="G33" s="42"/>
      <c r="H33" s="38"/>
      <c r="I33" s="38"/>
      <c r="J33" s="50"/>
      <c r="K33" s="42"/>
    </row>
    <row r="34" ht="17.25" spans="2:11">
      <c r="B34" s="35">
        <v>4</v>
      </c>
      <c r="C34" s="36" t="s">
        <v>139</v>
      </c>
      <c r="D34" s="36">
        <v>1168438795</v>
      </c>
      <c r="E34" s="36" t="s">
        <v>207</v>
      </c>
      <c r="F34" s="43"/>
      <c r="G34" s="44"/>
      <c r="H34" s="45"/>
      <c r="I34" s="45"/>
      <c r="J34" s="51"/>
      <c r="K34" s="44"/>
    </row>
  </sheetData>
  <mergeCells count="13">
    <mergeCell ref="B2:E2"/>
    <mergeCell ref="F2:G2"/>
    <mergeCell ref="H2:K2"/>
    <mergeCell ref="B6:E6"/>
    <mergeCell ref="F7:G7"/>
    <mergeCell ref="B10:E10"/>
    <mergeCell ref="F11:G11"/>
    <mergeCell ref="B14:E14"/>
    <mergeCell ref="F15:G15"/>
    <mergeCell ref="B18:E18"/>
    <mergeCell ref="B22:E22"/>
    <mergeCell ref="B26:E26"/>
    <mergeCell ref="B30:E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预选赛</vt:lpstr>
      <vt:lpstr>赛程</vt:lpstr>
      <vt:lpstr>资格赛</vt:lpstr>
      <vt:lpstr>初赛各题得分表</vt:lpstr>
      <vt:lpstr>初赛最终成绩表</vt:lpstr>
      <vt:lpstr>复赛选手得分表</vt:lpstr>
      <vt:lpstr>决赛选手得分表</vt:lpstr>
      <vt:lpstr>总积分榜</vt:lpstr>
      <vt:lpstr>初赛奖项评选结果</vt:lpstr>
      <vt:lpstr>奖项评选结果汇总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2021-02-10T14:12:00Z</dcterms:created>
  <dcterms:modified xsi:type="dcterms:W3CDTF">2025-06-08T05:30:41Z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491196927C74486E890CFCB722D03542</vt:lpwstr>
  </property>
</Properties>
</file>