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热身赛" sheetId="1" r:id="rId1"/>
    <sheet name="资格赛" sheetId="2" r:id="rId2"/>
    <sheet name="初赛总表" sheetId="3" r:id="rId3"/>
    <sheet name="初赛第一题" sheetId="4" r:id="rId4"/>
    <sheet name="初赛第二题" sheetId="5" r:id="rId5"/>
    <sheet name="初赛第三题" sheetId="6" r:id="rId6"/>
    <sheet name="初赛简表" sheetId="7" r:id="rId7"/>
    <sheet name="复赛总表" sheetId="10" r:id="rId8"/>
    <sheet name="复赛分项" sheetId="11" r:id="rId9"/>
    <sheet name="复赛简表" sheetId="12" r:id="rId10"/>
    <sheet name="决赛总表" sheetId="13" r:id="rId11"/>
    <sheet name="决赛分项" sheetId="14" r:id="rId12"/>
    <sheet name="总积分榜" sheetId="15" r:id="rId13"/>
  </sheets>
  <definedNames>
    <definedName name="_xlnm._FilterDatabase" localSheetId="12" hidden="1">总积分榜!$C$2:$F$13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<sst xmlns="http://schemas.openxmlformats.org/spreadsheetml/2006/main" count="809" uniqueCount="171">
  <si>
    <t>选手</t>
  </si>
  <si>
    <t>评委1</t>
  </si>
  <si>
    <t>评委2</t>
  </si>
  <si>
    <t>总分</t>
  </si>
  <si>
    <t>得分率</t>
  </si>
  <si>
    <t>名次</t>
  </si>
  <si>
    <t>评委</t>
  </si>
  <si>
    <t>分项得分</t>
  </si>
  <si>
    <t>最终得分</t>
  </si>
  <si>
    <t>选手码</t>
  </si>
  <si>
    <t>论坛用户名</t>
  </si>
  <si>
    <t>UID</t>
  </si>
  <si>
    <t>关卡名</t>
  </si>
  <si>
    <t>评分</t>
  </si>
  <si>
    <t>欣赏性</t>
  </si>
  <si>
    <t>创新性</t>
  </si>
  <si>
    <t>设计性</t>
  </si>
  <si>
    <t>游戏性</t>
  </si>
  <si>
    <t>加分</t>
  </si>
  <si>
    <t>我懂你不懂的lz</t>
  </si>
  <si>
    <t>zqh——123</t>
  </si>
  <si>
    <t xml:space="preserve"> 1-1.smwl</t>
  </si>
  <si>
    <t>Fahlee</t>
  </si>
  <si>
    <t>马里奥奥里马</t>
  </si>
  <si>
    <t>无视我233</t>
  </si>
  <si>
    <t>2-永吧15.4712329周年.smwl</t>
  </si>
  <si>
    <t>1168438795（办）</t>
  </si>
  <si>
    <t>玛丽的死对头</t>
  </si>
  <si>
    <t>把僵尸炖了</t>
  </si>
  <si>
    <t>把僵尸炖了-Dream of mushroom.smwl</t>
  </si>
  <si>
    <r>
      <rPr>
        <sz val="11"/>
        <color theme="1"/>
        <rFont val="思源宋体 CN SemiBold"/>
        <charset val="134"/>
      </rPr>
      <t>ƒresh</t>
    </r>
    <r>
      <rPr>
        <sz val="11"/>
        <color theme="1"/>
        <rFont val="Segoe UI Symbol"/>
        <charset val="134"/>
      </rPr>
      <t>★</t>
    </r>
    <r>
      <rPr>
        <sz val="11"/>
        <color theme="1"/>
        <rFont val="思源宋体 CN SemiBold"/>
        <charset val="134"/>
      </rPr>
      <t>LAKE</t>
    </r>
  </si>
  <si>
    <t>4-Light or Dark Lake.smwl </t>
  </si>
  <si>
    <t>超级玛丽迷01</t>
  </si>
  <si>
    <t>数字1528君</t>
  </si>
  <si>
    <t>5-Koopa Shell Express.smwl </t>
  </si>
  <si>
    <t>2333ty</t>
  </si>
  <si>
    <t>Andrews123</t>
  </si>
  <si>
    <t xml:space="preserve">6-“轻松”的生活.smwl </t>
  </si>
  <si>
    <t>7-Random.smwl</t>
  </si>
  <si>
    <t>7-3.smwl</t>
  </si>
  <si>
    <t>大爷</t>
  </si>
  <si>
    <t xml:space="preserve"> 快乐mario9</t>
  </si>
  <si>
    <t>right to left again and again.smwl</t>
  </si>
  <si>
    <t>zqh——123（赛）</t>
  </si>
  <si>
    <r>
      <rPr>
        <sz val="11"/>
        <color theme="1"/>
        <rFont val="思源宋体 CN Light"/>
        <charset val="134"/>
      </rPr>
      <t>无视我</t>
    </r>
    <r>
      <rPr>
        <sz val="11"/>
        <color theme="1"/>
        <rFont val="思源宋体 CN Light"/>
        <charset val="128"/>
      </rPr>
      <t>233</t>
    </r>
    <r>
      <rPr>
        <sz val="11"/>
        <color theme="1"/>
        <rFont val="思源宋体 CN Light"/>
        <charset val="134"/>
      </rPr>
      <t>（赛）</t>
    </r>
  </si>
  <si>
    <t> 9-leisurely no seashore.smwl </t>
  </si>
  <si>
    <t>s小s飞s侠s</t>
  </si>
  <si>
    <t>豆腐卷三号.smwl</t>
  </si>
  <si>
    <t>12-ideological.smwl</t>
  </si>
  <si>
    <t xml:space="preserve"> 2333ty</t>
  </si>
  <si>
    <t>绿色的糖果</t>
  </si>
  <si>
    <t>绿色的糖果-PIN SHOU SU.smwl</t>
  </si>
  <si>
    <t>TNT与爬行者</t>
  </si>
  <si>
    <t>TNT与爬行者-Coral Dream.smwl</t>
  </si>
  <si>
    <t>总积分</t>
  </si>
  <si>
    <t>组内排名</t>
  </si>
  <si>
    <t>A1</t>
  </si>
  <si>
    <t>A1-XXXX.smwl</t>
  </si>
  <si>
    <t xml:space="preserve"> 我懂你不懂的lz（赛）</t>
  </si>
  <si>
    <t>A1-RK-勇闯齿轮工厂.smwl</t>
  </si>
  <si>
    <t>A1-心跳水立方.smwl</t>
  </si>
  <si>
    <t>A2</t>
  </si>
  <si>
    <t>A2-Jewel Thief.smwl</t>
  </si>
  <si>
    <t>A2-Loop.smwl</t>
  </si>
  <si>
    <t>A2-Marathon Season II.smwl</t>
  </si>
  <si>
    <t>A3</t>
  </si>
  <si>
    <t>A3-豆腐卷六号.smwl</t>
  </si>
  <si>
    <t>A3-WK-豆腐卷四号.smwl</t>
  </si>
  <si>
    <t xml:space="preserve">A3-豆腐卷五号（快让我在这雪地上撒点野）.smwl </t>
  </si>
  <si>
    <t>A4</t>
  </si>
  <si>
    <t xml:space="preserve">A4-城堡发展史.smwl </t>
  </si>
  <si>
    <t>A4-KY-轻松的生活3.smwl</t>
  </si>
  <si>
    <t>A4-smfshaben.smwl</t>
  </si>
  <si>
    <t>A5</t>
  </si>
  <si>
    <t>A5-The Twin Tower of Celesia.smwl</t>
  </si>
  <si>
    <t>A5-Water Rush.smwl</t>
  </si>
  <si>
    <t>B1</t>
  </si>
  <si>
    <t>Fahlee（总）</t>
  </si>
  <si>
    <t>B1-CM-It Tkes Two.smwl</t>
  </si>
  <si>
    <t>B2</t>
  </si>
  <si>
    <t>B2-Farewell, Traditional Themes.smwl</t>
  </si>
  <si>
    <t>B2-MW-H Developer Commentary.smwl</t>
  </si>
  <si>
    <t>B2-No Quarter.smwl</t>
  </si>
  <si>
    <t>B3</t>
  </si>
  <si>
    <t>ƒresh★LAKE</t>
  </si>
  <si>
    <t>B3-lake’s fortress.smwl</t>
  </si>
  <si>
    <t>B3-Lake Library.smwl</t>
  </si>
  <si>
    <t>B3-Lava Lake.smwl</t>
  </si>
  <si>
    <t>B4</t>
  </si>
  <si>
    <t>B4-为人须要淡定.smwl</t>
  </si>
  <si>
    <t>C1</t>
  </si>
  <si>
    <t>C1-Power of god.smwl</t>
  </si>
  <si>
    <t>1168438795（总）</t>
  </si>
  <si>
    <t>C1-BW-Mind of humanity.smwl</t>
  </si>
  <si>
    <t xml:space="preserve">C1-康熙怒斥解谜关.smwl </t>
  </si>
  <si>
    <t>C2</t>
  </si>
  <si>
    <t>C2-RG-Memories.smwl</t>
  </si>
  <si>
    <t xml:space="preserve">C2-马里奥走路人.smwl </t>
  </si>
  <si>
    <t>C3</t>
  </si>
  <si>
    <t>快乐mario9</t>
  </si>
  <si>
    <t>C3-Strawberry Cake.smwl</t>
  </si>
  <si>
    <t>C3-GY-Bamboo Jeweler.smwl</t>
  </si>
  <si>
    <t>C3-HMW 233-1.smwl</t>
  </si>
  <si>
    <t>C4</t>
  </si>
  <si>
    <t>C4-M--- n-v-r -ie.smwl</t>
  </si>
  <si>
    <t>C4-BC-M--- n---r --e.smwl</t>
  </si>
  <si>
    <t xml:space="preserve">C4-M--- never die.smwl </t>
  </si>
  <si>
    <t>扣分</t>
  </si>
  <si>
    <t>我懂你不懂的lz（赛）</t>
  </si>
  <si>
    <t xml:space="preserve"> A3-豆腐卷五号（快让我在这雪地上撒点野）.smwl </t>
  </si>
  <si>
    <t>A组</t>
  </si>
  <si>
    <t>B组</t>
  </si>
  <si>
    <t>C组</t>
  </si>
  <si>
    <t>总排名</t>
  </si>
  <si>
    <t>1A</t>
  </si>
  <si>
    <t>1A-B-Loop.smwl</t>
  </si>
  <si>
    <t>1B</t>
  </si>
  <si>
    <t>1B-C-盗梦豆腐卷.smwl</t>
  </si>
  <si>
    <t>1C</t>
  </si>
  <si>
    <t>1C-C-lz world -1-1.smwl</t>
  </si>
  <si>
    <t>2A</t>
  </si>
  <si>
    <t>2A-B-3-sphere.smwl</t>
  </si>
  <si>
    <t>Tian-BY</t>
  </si>
  <si>
    <t>2B</t>
  </si>
  <si>
    <t>2B-A Boat.smwl</t>
  </si>
  <si>
    <t>2C</t>
  </si>
  <si>
    <t>3A</t>
  </si>
  <si>
    <t>3A-C-The Cursed Cave.smwl</t>
  </si>
  <si>
    <t>3B</t>
  </si>
  <si>
    <t>3B-Lake Museum.smwl</t>
  </si>
  <si>
    <t>3C</t>
  </si>
  <si>
    <t>3C-C-Resistance.smwl</t>
  </si>
  <si>
    <t>1A-MCP-The 'Butterfly'.smwl</t>
  </si>
  <si>
    <t>马里奥奥里马（预备）</t>
  </si>
  <si>
    <t>1B-MUP-The Forgotten Island.smwl</t>
  </si>
  <si>
    <t>1C-MUP-R-Minecraft(我的世界).smwl</t>
  </si>
  <si>
    <t>2A-MUP-CUP.smwl</t>
  </si>
  <si>
    <t>LLX奶油马里奥（总）</t>
  </si>
  <si>
    <t>2B-WCU-Pure maze.smwl</t>
  </si>
  <si>
    <t>2C-MWC-曾经路过.smwl</t>
  </si>
  <si>
    <t>3A-MCW-Biography.smwl</t>
  </si>
  <si>
    <t>123568024（总）</t>
  </si>
  <si>
    <t>3B-MUP-wonderful trip at Saturday.smwl</t>
  </si>
  <si>
    <t>3C-WUP-Lake Museum.smwl</t>
  </si>
  <si>
    <t>评委3</t>
  </si>
  <si>
    <t>评委4</t>
  </si>
  <si>
    <t>排名</t>
  </si>
  <si>
    <t>S</t>
  </si>
  <si>
    <r>
      <rPr>
        <sz val="11"/>
        <color theme="1"/>
        <rFont val="Microsoft YaHei UI"/>
        <charset val="134"/>
      </rPr>
      <t>无视我</t>
    </r>
    <r>
      <rPr>
        <sz val="11"/>
        <color theme="1"/>
        <rFont val="Calibri"/>
        <charset val="134"/>
      </rPr>
      <t>233</t>
    </r>
  </si>
  <si>
    <t>S-Mutiverse.smwl</t>
  </si>
  <si>
    <r>
      <rPr>
        <sz val="11"/>
        <color theme="1"/>
        <rFont val="思源宋体 CN Light"/>
        <charset val="134"/>
      </rPr>
      <t>1168438795</t>
    </r>
    <r>
      <rPr>
        <sz val="11"/>
        <color theme="1"/>
        <rFont val="宋体"/>
        <charset val="134"/>
      </rPr>
      <t>（总）</t>
    </r>
  </si>
  <si>
    <t>M</t>
  </si>
  <si>
    <r>
      <rPr>
        <sz val="11"/>
        <color theme="1"/>
        <rFont val="思源宋体 CN Medium"/>
        <charset val="134"/>
      </rPr>
      <t>M-</t>
    </r>
    <r>
      <rPr>
        <sz val="11"/>
        <color theme="1"/>
        <rFont val="宋体"/>
        <charset val="134"/>
      </rPr>
      <t>逝去的绿色</t>
    </r>
    <r>
      <rPr>
        <sz val="11"/>
        <color theme="1"/>
        <rFont val="MingLiU-ExtB"/>
        <charset val="136"/>
      </rPr>
      <t>(</t>
    </r>
    <r>
      <rPr>
        <sz val="11"/>
        <color theme="1"/>
        <rFont val="宋体"/>
        <charset val="134"/>
      </rPr>
      <t>如遇卡顿问题建议碰完</t>
    </r>
    <r>
      <rPr>
        <sz val="11"/>
        <color theme="1"/>
        <rFont val="MingLiU-ExtB"/>
        <charset val="136"/>
      </rPr>
      <t>CP</t>
    </r>
    <r>
      <rPr>
        <sz val="11"/>
        <color theme="1"/>
        <rFont val="宋体"/>
        <charset val="134"/>
      </rPr>
      <t>后</t>
    </r>
    <r>
      <rPr>
        <sz val="11"/>
        <color theme="1"/>
        <rFont val="MingLiU-ExtB"/>
        <charset val="136"/>
      </rPr>
      <t>Q</t>
    </r>
    <r>
      <rPr>
        <sz val="11"/>
        <color theme="1"/>
        <rFont val="宋体"/>
        <charset val="134"/>
      </rPr>
      <t>一次</t>
    </r>
    <r>
      <rPr>
        <sz val="11"/>
        <color theme="1"/>
        <rFont val="MingLiU-ExtB"/>
        <charset val="136"/>
      </rPr>
      <t xml:space="preserve">).smwl </t>
    </r>
  </si>
  <si>
    <t>W</t>
  </si>
  <si>
    <r>
      <rPr>
        <sz val="11"/>
        <color theme="1"/>
        <rFont val="思源宋体 CN Medium"/>
        <charset val="134"/>
      </rPr>
      <t>W-</t>
    </r>
    <r>
      <rPr>
        <sz val="11"/>
        <color theme="1"/>
        <rFont val="宋体"/>
        <charset val="134"/>
      </rPr>
      <t>永远的豆腐卷</t>
    </r>
    <r>
      <rPr>
        <sz val="11"/>
        <color theme="1"/>
        <rFont val="MingLiU-ExtB"/>
        <charset val="136"/>
      </rPr>
      <t xml:space="preserve">.smwl </t>
    </r>
  </si>
  <si>
    <t>P</t>
  </si>
  <si>
    <t>P-The Tower of Ascension.smwl</t>
  </si>
  <si>
    <t xml:space="preserve">M-逝去的绿色(如遇卡顿问题建议碰完CP后Q一次).smwl </t>
  </si>
  <si>
    <t xml:space="preserve">W-永远的豆腐卷.smwl </t>
  </si>
  <si>
    <t>总积分排名</t>
  </si>
  <si>
    <t>选手名</t>
  </si>
  <si>
    <t>初赛</t>
  </si>
  <si>
    <t>复赛</t>
  </si>
  <si>
    <t>决赛</t>
  </si>
  <si>
    <t>成绩</t>
  </si>
  <si>
    <t>决赛/冠军</t>
  </si>
  <si>
    <t>决赛/季军</t>
  </si>
  <si>
    <t>决赛/亚军</t>
  </si>
  <si>
    <t>决赛/4强</t>
  </si>
  <si>
    <t>复赛/9强</t>
  </si>
  <si>
    <t>初赛/13强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</si>
</sst>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0.000%"/>
    <numFmt numFmtId="179" formatCode="_ * #,##0_ ;_ * \-#,##0_ ;_ * &quot;-&quot;??_ ;_ @_ "/>
  </numFmts>
  <fonts count="4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思源宋体 CN Light"/>
      <charset val="134"/>
    </font>
    <font>
      <sz val="11"/>
      <color theme="1"/>
      <name val="思源宋体 CN"/>
      <charset val="134"/>
    </font>
    <font>
      <sz val="11"/>
      <color theme="1"/>
      <name val="思源宋体 CN SemiBold"/>
      <charset val="134"/>
    </font>
    <font>
      <sz val="11"/>
      <color theme="1"/>
      <name val="思源黑体 CN Normal"/>
      <charset val="134"/>
    </font>
    <font>
      <sz val="11"/>
      <color theme="1"/>
      <name val="思源宋体 CN"/>
      <charset val="128"/>
    </font>
    <font>
      <sz val="11"/>
      <color theme="1"/>
      <name val="Microsoft YaHei UI"/>
      <charset val="134"/>
    </font>
    <font>
      <b/>
      <sz val="11"/>
      <color theme="1"/>
      <name val="思源宋体 CN SemiBold"/>
      <charset val="128"/>
    </font>
    <font>
      <b/>
      <sz val="11"/>
      <color theme="1"/>
      <name val="思源黑体 CN Normal"/>
      <charset val="134"/>
    </font>
    <font>
      <sz val="9"/>
      <color theme="1"/>
      <name val="思源宋体 CN Light"/>
      <charset val="134"/>
    </font>
    <font>
      <sz val="11"/>
      <color theme="1"/>
      <name val="思源宋体 CN Medium"/>
      <charset val="134"/>
    </font>
    <font>
      <sz val="11"/>
      <color theme="1"/>
      <name val="思源黑体 CN Medium"/>
      <charset val="134"/>
    </font>
    <font>
      <sz val="11"/>
      <color theme="1"/>
      <name val="宋体"/>
      <charset val="134"/>
    </font>
    <font>
      <sz val="11"/>
      <color theme="1"/>
      <name val="思源宋体 CN Light"/>
      <charset val="128"/>
    </font>
    <font>
      <sz val="11"/>
      <color theme="1"/>
      <name val="思源黑体 CN Heavy"/>
      <charset val="134"/>
    </font>
    <font>
      <sz val="11"/>
      <color theme="1"/>
      <name val="思源黑体 CN Bold"/>
      <charset val="134"/>
    </font>
    <font>
      <sz val="12"/>
      <color theme="1"/>
      <name val="思源黑体 CN Bold"/>
      <charset val="134"/>
    </font>
    <font>
      <sz val="12"/>
      <color rgb="FFFF0000"/>
      <name val="思源黑体 CN Bold"/>
      <charset val="134"/>
    </font>
    <font>
      <sz val="11"/>
      <color rgb="FF0000FF"/>
      <name val="思源宋体 CN Medium"/>
      <charset val="134"/>
    </font>
    <font>
      <sz val="11"/>
      <name val="思源宋体 CN Medium"/>
      <charset val="134"/>
    </font>
    <font>
      <sz val="11"/>
      <color rgb="FF0000FF"/>
      <name val="思源宋体 CN Medium"/>
      <charset val="128"/>
    </font>
    <font>
      <sz val="11"/>
      <name val="思源黑体 CN Medium"/>
      <charset val="134"/>
    </font>
    <font>
      <sz val="11"/>
      <color theme="1"/>
      <name val="思源宋体 CN SemiBold"/>
      <charset val="128"/>
    </font>
    <font>
      <sz val="11"/>
      <color theme="1"/>
      <name val="思源黑体 CN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MingLiU-ExtB"/>
      <charset val="136"/>
    </font>
    <font>
      <sz val="11"/>
      <color theme="1"/>
      <name val="Segoe UI Symbol"/>
      <charset val="134"/>
    </font>
    <font>
      <sz val="11"/>
      <color theme="1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1FFC3"/>
        <bgColor indexed="64"/>
      </patternFill>
    </fill>
    <fill>
      <patternFill patternType="solid">
        <fgColor rgb="FFFFFF91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5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0" applyNumberFormat="0" applyFill="0" applyAlignment="0" applyProtection="0">
      <alignment vertical="center"/>
    </xf>
    <xf numFmtId="0" fontId="32" fillId="0" borderId="60" applyNumberFormat="0" applyFill="0" applyAlignment="0" applyProtection="0">
      <alignment vertical="center"/>
    </xf>
    <xf numFmtId="0" fontId="33" fillId="0" borderId="6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62" applyNumberFormat="0" applyAlignment="0" applyProtection="0">
      <alignment vertical="center"/>
    </xf>
    <xf numFmtId="0" fontId="35" fillId="10" borderId="63" applyNumberFormat="0" applyAlignment="0" applyProtection="0">
      <alignment vertical="center"/>
    </xf>
    <xf numFmtId="0" fontId="36" fillId="10" borderId="62" applyNumberFormat="0" applyAlignment="0" applyProtection="0">
      <alignment vertical="center"/>
    </xf>
    <xf numFmtId="0" fontId="37" fillId="11" borderId="64" applyNumberFormat="0" applyAlignment="0" applyProtection="0">
      <alignment vertical="center"/>
    </xf>
    <xf numFmtId="0" fontId="38" fillId="0" borderId="65" applyNumberFormat="0" applyFill="0" applyAlignment="0" applyProtection="0">
      <alignment vertical="center"/>
    </xf>
    <xf numFmtId="0" fontId="39" fillId="0" borderId="66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6" fillId="0" borderId="30" xfId="3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8" fontId="6" fillId="0" borderId="34" xfId="3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78" fontId="6" fillId="0" borderId="36" xfId="3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8" fontId="6" fillId="0" borderId="38" xfId="3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78" fontId="6" fillId="0" borderId="32" xfId="3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8" fontId="17" fillId="0" borderId="26" xfId="3" applyNumberFormat="1" applyFont="1" applyBorder="1" applyAlignment="1">
      <alignment horizontal="center" vertical="center"/>
    </xf>
    <xf numFmtId="179" fontId="17" fillId="0" borderId="44" xfId="1" applyNumberFormat="1" applyFont="1" applyBorder="1">
      <alignment vertical="center"/>
    </xf>
    <xf numFmtId="177" fontId="13" fillId="0" borderId="0" xfId="0" applyNumberFormat="1" applyFont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178" fontId="17" fillId="0" borderId="9" xfId="3" applyNumberFormat="1" applyFont="1" applyBorder="1" applyAlignment="1">
      <alignment horizontal="center" vertical="center"/>
    </xf>
    <xf numFmtId="179" fontId="17" fillId="0" borderId="45" xfId="1" applyNumberFormat="1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center" vertical="center"/>
    </xf>
    <xf numFmtId="179" fontId="17" fillId="0" borderId="26" xfId="1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178" fontId="17" fillId="0" borderId="17" xfId="3" applyNumberFormat="1" applyFont="1" applyBorder="1" applyAlignment="1">
      <alignment horizontal="center" vertical="center"/>
    </xf>
    <xf numFmtId="179" fontId="17" fillId="0" borderId="17" xfId="1" applyNumberFormat="1" applyFont="1" applyBorder="1" applyAlignment="1">
      <alignment horizontal="center" vertical="center"/>
    </xf>
    <xf numFmtId="179" fontId="17" fillId="0" borderId="46" xfId="1" applyNumberFormat="1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178" fontId="17" fillId="0" borderId="21" xfId="3" applyNumberFormat="1" applyFont="1" applyBorder="1" applyAlignment="1">
      <alignment horizontal="center" vertical="center"/>
    </xf>
    <xf numFmtId="179" fontId="17" fillId="0" borderId="21" xfId="1" applyNumberFormat="1" applyFont="1" applyBorder="1" applyAlignment="1">
      <alignment horizontal="center" vertical="center"/>
    </xf>
    <xf numFmtId="179" fontId="17" fillId="0" borderId="47" xfId="1" applyNumberFormat="1" applyFont="1" applyBorder="1">
      <alignment vertical="center"/>
    </xf>
    <xf numFmtId="176" fontId="17" fillId="0" borderId="10" xfId="0" applyNumberFormat="1" applyFont="1" applyBorder="1" applyAlignment="1">
      <alignment horizontal="center" vertical="center"/>
    </xf>
    <xf numFmtId="178" fontId="17" fillId="0" borderId="10" xfId="3" applyNumberFormat="1" applyFont="1" applyBorder="1" applyAlignment="1">
      <alignment horizontal="center" vertical="center"/>
    </xf>
    <xf numFmtId="179" fontId="17" fillId="0" borderId="10" xfId="1" applyNumberFormat="1" applyFont="1" applyBorder="1" applyAlignment="1">
      <alignment horizontal="center" vertical="center"/>
    </xf>
    <xf numFmtId="179" fontId="17" fillId="0" borderId="48" xfId="1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19" fillId="3" borderId="49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27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17" fillId="5" borderId="5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7" fontId="6" fillId="0" borderId="4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52" xfId="0" applyNumberFormat="1" applyFont="1" applyBorder="1" applyAlignment="1">
      <alignment horizontal="center" vertical="center"/>
    </xf>
    <xf numFmtId="1" fontId="6" fillId="0" borderId="4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178" fontId="6" fillId="0" borderId="53" xfId="3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78" fontId="6" fillId="0" borderId="54" xfId="3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8" fontId="6" fillId="0" borderId="51" xfId="3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8" fontId="17" fillId="0" borderId="4" xfId="3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8" fontId="17" fillId="0" borderId="49" xfId="3" applyNumberFormat="1" applyFont="1" applyBorder="1" applyAlignment="1">
      <alignment horizontal="center" vertical="center"/>
    </xf>
    <xf numFmtId="179" fontId="17" fillId="0" borderId="49" xfId="1" applyNumberFormat="1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8" fontId="6" fillId="0" borderId="26" xfId="3" applyNumberFormat="1" applyFont="1" applyBorder="1" applyAlignment="1">
      <alignment horizontal="center" vertical="center"/>
    </xf>
    <xf numFmtId="178" fontId="6" fillId="0" borderId="21" xfId="3" applyNumberFormat="1" applyFont="1" applyBorder="1" applyAlignment="1">
      <alignment horizontal="center" vertical="center"/>
    </xf>
    <xf numFmtId="179" fontId="17" fillId="0" borderId="49" xfId="1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E27"/>
  <sheetViews>
    <sheetView topLeftCell="J1" workbookViewId="0">
      <selection activeCell="P2" sqref="P2:Y7"/>
    </sheetView>
  </sheetViews>
  <sheetFormatPr defaultColWidth="9" defaultRowHeight="14.25"/>
  <cols>
    <col min="2" max="2" width="7.5" customWidth="1"/>
    <col min="3" max="3" width="15.625" customWidth="1"/>
    <col min="4" max="4" width="3.625" customWidth="1"/>
    <col min="5" max="5" width="41.625" customWidth="1"/>
    <col min="6" max="6" width="19.5" customWidth="1"/>
    <col min="7" max="7" width="3.875" customWidth="1"/>
    <col min="8" max="8" width="5.5" customWidth="1"/>
    <col min="9" max="9" width="21.625" customWidth="1"/>
    <col min="10" max="10" width="3.625" customWidth="1"/>
    <col min="11" max="11" width="5.5" customWidth="1"/>
    <col min="12" max="12" width="21.375" customWidth="1"/>
    <col min="13" max="13" width="10.25" customWidth="1"/>
    <col min="14" max="14" width="10.625" customWidth="1"/>
    <col min="17" max="17" width="15.625" customWidth="1"/>
    <col min="18" max="18" width="19.5" customWidth="1"/>
    <col min="26" max="26" width="9.5" customWidth="1"/>
    <col min="29" max="29" width="16.25" customWidth="1"/>
  </cols>
  <sheetData>
    <row r="2" spans="2:31">
      <c r="B2" s="275" t="s">
        <v>0</v>
      </c>
      <c r="C2" s="276"/>
      <c r="D2" s="276"/>
      <c r="E2" s="277"/>
      <c r="F2" s="275" t="s">
        <v>1</v>
      </c>
      <c r="G2" s="276"/>
      <c r="H2" s="277"/>
      <c r="I2" s="275" t="s">
        <v>2</v>
      </c>
      <c r="J2" s="276"/>
      <c r="K2" s="277"/>
      <c r="L2" s="47" t="s">
        <v>3</v>
      </c>
      <c r="M2" s="284" t="s">
        <v>4</v>
      </c>
      <c r="N2" s="284" t="s">
        <v>5</v>
      </c>
      <c r="P2" s="275" t="s">
        <v>0</v>
      </c>
      <c r="Q2" s="277"/>
      <c r="R2" s="287" t="s">
        <v>6</v>
      </c>
      <c r="S2" s="288" t="s">
        <v>7</v>
      </c>
      <c r="T2" s="289"/>
      <c r="U2" s="289"/>
      <c r="V2" s="289"/>
      <c r="W2" s="297"/>
      <c r="X2" s="287" t="s">
        <v>3</v>
      </c>
      <c r="Y2" s="287" t="s">
        <v>8</v>
      </c>
      <c r="Z2" s="287" t="s">
        <v>4</v>
      </c>
      <c r="AB2" s="190" t="s">
        <v>9</v>
      </c>
      <c r="AC2" s="179" t="s">
        <v>10</v>
      </c>
      <c r="AD2" s="300" t="s">
        <v>3</v>
      </c>
      <c r="AE2" s="300" t="s">
        <v>5</v>
      </c>
    </row>
    <row r="3" spans="2:31">
      <c r="B3" s="275" t="s">
        <v>9</v>
      </c>
      <c r="C3" s="278" t="s">
        <v>10</v>
      </c>
      <c r="D3" s="279" t="s">
        <v>11</v>
      </c>
      <c r="E3" s="88" t="s">
        <v>12</v>
      </c>
      <c r="F3" s="90" t="s">
        <v>10</v>
      </c>
      <c r="G3" s="89" t="s">
        <v>11</v>
      </c>
      <c r="H3" s="91" t="s">
        <v>13</v>
      </c>
      <c r="I3" s="88" t="s">
        <v>10</v>
      </c>
      <c r="J3" s="89" t="s">
        <v>11</v>
      </c>
      <c r="K3" s="91" t="s">
        <v>13</v>
      </c>
      <c r="L3" s="130"/>
      <c r="M3" s="116"/>
      <c r="N3" s="130"/>
      <c r="P3" s="90" t="s">
        <v>9</v>
      </c>
      <c r="Q3" s="91" t="s">
        <v>10</v>
      </c>
      <c r="R3" s="293"/>
      <c r="S3" s="290" t="s">
        <v>14</v>
      </c>
      <c r="T3" s="291" t="s">
        <v>15</v>
      </c>
      <c r="U3" s="291" t="s">
        <v>16</v>
      </c>
      <c r="V3" s="291" t="s">
        <v>17</v>
      </c>
      <c r="W3" s="291" t="s">
        <v>18</v>
      </c>
      <c r="X3" s="293"/>
      <c r="Y3" s="293"/>
      <c r="Z3" s="293"/>
      <c r="AB3" s="179">
        <v>8</v>
      </c>
      <c r="AC3" s="179" t="s">
        <v>19</v>
      </c>
      <c r="AD3" s="301">
        <v>95.6</v>
      </c>
      <c r="AE3" s="265">
        <v>1</v>
      </c>
    </row>
    <row r="4" spans="2:31">
      <c r="B4" s="25">
        <v>1</v>
      </c>
      <c r="C4" s="126" t="s">
        <v>20</v>
      </c>
      <c r="D4" s="280">
        <v>4</v>
      </c>
      <c r="E4" s="283" t="s">
        <v>21</v>
      </c>
      <c r="F4" s="96" t="s">
        <v>22</v>
      </c>
      <c r="G4" s="94">
        <v>28</v>
      </c>
      <c r="H4" s="97">
        <v>83</v>
      </c>
      <c r="I4" s="96" t="s">
        <v>23</v>
      </c>
      <c r="J4" s="94">
        <v>19</v>
      </c>
      <c r="K4" s="97">
        <v>93.5</v>
      </c>
      <c r="L4" s="282">
        <f t="shared" ref="L4:L15" si="0">ROUND(AVERAGE(H4,K4),1)</f>
        <v>88.3</v>
      </c>
      <c r="M4" s="285">
        <f t="shared" ref="M4:M15" si="1">ROUND(L4,1)/105</f>
        <v>0.840952380952381</v>
      </c>
      <c r="N4" s="296">
        <f t="shared" ref="N4:N15" si="2">RANK(L4,L$4:L$15)</f>
        <v>4</v>
      </c>
      <c r="P4" s="42">
        <v>1</v>
      </c>
      <c r="Q4" s="298" t="s">
        <v>20</v>
      </c>
      <c r="R4" s="47" t="s">
        <v>22</v>
      </c>
      <c r="S4" s="49">
        <v>12</v>
      </c>
      <c r="T4" s="49">
        <v>10</v>
      </c>
      <c r="U4" s="49">
        <v>24</v>
      </c>
      <c r="V4" s="49">
        <v>35</v>
      </c>
      <c r="W4" s="49">
        <v>2</v>
      </c>
      <c r="X4" s="74">
        <f t="shared" ref="X4:X27" si="3">ROUND(SUM(S4:W4),1)</f>
        <v>83</v>
      </c>
      <c r="Y4" s="302">
        <f>ROUND(AVERAGE(X4:X5),1)</f>
        <v>88.3</v>
      </c>
      <c r="Z4" s="294">
        <f>Y4/105</f>
        <v>0.840952380952381</v>
      </c>
      <c r="AB4" s="179">
        <v>2</v>
      </c>
      <c r="AC4" s="179" t="s">
        <v>24</v>
      </c>
      <c r="AD4" s="301">
        <v>91</v>
      </c>
      <c r="AE4" s="265">
        <v>2</v>
      </c>
    </row>
    <row r="5" spans="2:31">
      <c r="B5" s="25">
        <v>2</v>
      </c>
      <c r="C5" s="126" t="s">
        <v>24</v>
      </c>
      <c r="D5" s="280">
        <v>9</v>
      </c>
      <c r="E5" s="283" t="s">
        <v>25</v>
      </c>
      <c r="F5" s="275" t="s">
        <v>26</v>
      </c>
      <c r="G5" s="281">
        <v>11</v>
      </c>
      <c r="H5" s="282">
        <v>89.9</v>
      </c>
      <c r="I5" s="275" t="s">
        <v>27</v>
      </c>
      <c r="J5" s="281">
        <v>67</v>
      </c>
      <c r="K5" s="282">
        <v>92</v>
      </c>
      <c r="L5" s="282">
        <f t="shared" si="0"/>
        <v>91</v>
      </c>
      <c r="M5" s="285">
        <f t="shared" si="1"/>
        <v>0.866666666666667</v>
      </c>
      <c r="N5" s="296">
        <f t="shared" si="2"/>
        <v>2</v>
      </c>
      <c r="P5" s="25"/>
      <c r="Q5" s="299"/>
      <c r="R5" s="34" t="s">
        <v>23</v>
      </c>
      <c r="S5" s="29">
        <v>12.5</v>
      </c>
      <c r="T5" s="29">
        <v>14</v>
      </c>
      <c r="U5" s="29">
        <v>27</v>
      </c>
      <c r="V5" s="29">
        <v>36</v>
      </c>
      <c r="W5" s="29">
        <v>4</v>
      </c>
      <c r="X5" s="75">
        <f t="shared" si="3"/>
        <v>93.5</v>
      </c>
      <c r="Y5" s="303"/>
      <c r="Z5" s="295"/>
      <c r="AB5" s="179">
        <v>3</v>
      </c>
      <c r="AC5" s="179" t="s">
        <v>28</v>
      </c>
      <c r="AD5" s="301">
        <v>88.4</v>
      </c>
      <c r="AE5" s="265">
        <v>3</v>
      </c>
    </row>
    <row r="6" spans="2:31">
      <c r="B6" s="25">
        <v>3</v>
      </c>
      <c r="C6" s="126" t="s">
        <v>28</v>
      </c>
      <c r="D6" s="280">
        <v>13</v>
      </c>
      <c r="E6" s="283" t="s">
        <v>29</v>
      </c>
      <c r="F6" s="275" t="s">
        <v>22</v>
      </c>
      <c r="G6" s="281">
        <v>28</v>
      </c>
      <c r="H6" s="282">
        <v>86.5</v>
      </c>
      <c r="I6" s="96" t="s">
        <v>23</v>
      </c>
      <c r="J6" s="94">
        <v>19</v>
      </c>
      <c r="K6" s="282">
        <v>90.2</v>
      </c>
      <c r="L6" s="282">
        <f t="shared" si="0"/>
        <v>88.4</v>
      </c>
      <c r="M6" s="285">
        <f t="shared" si="1"/>
        <v>0.841904761904762</v>
      </c>
      <c r="N6" s="296">
        <f t="shared" si="2"/>
        <v>3</v>
      </c>
      <c r="P6" s="42">
        <v>2</v>
      </c>
      <c r="Q6" s="298" t="s">
        <v>24</v>
      </c>
      <c r="R6" s="47" t="s">
        <v>26</v>
      </c>
      <c r="S6" s="49">
        <v>13.8</v>
      </c>
      <c r="T6" s="49">
        <v>13.3</v>
      </c>
      <c r="U6" s="49">
        <v>23.9</v>
      </c>
      <c r="V6" s="49">
        <v>34</v>
      </c>
      <c r="W6" s="49">
        <v>4.9</v>
      </c>
      <c r="X6" s="74">
        <f t="shared" si="3"/>
        <v>89.9</v>
      </c>
      <c r="Y6" s="302">
        <f t="shared" ref="Y6" si="4">ROUND(AVERAGE(X6:X7),1)</f>
        <v>91</v>
      </c>
      <c r="Z6" s="294">
        <f>Y6/105</f>
        <v>0.866666666666667</v>
      </c>
      <c r="AB6" s="179">
        <v>1</v>
      </c>
      <c r="AC6" s="179" t="s">
        <v>20</v>
      </c>
      <c r="AD6" s="301">
        <v>88.3</v>
      </c>
      <c r="AE6" s="265">
        <v>4</v>
      </c>
    </row>
    <row r="7" ht="16.5" spans="2:31">
      <c r="B7" s="25">
        <v>4</v>
      </c>
      <c r="C7" s="126" t="s">
        <v>30</v>
      </c>
      <c r="D7" s="280">
        <v>47</v>
      </c>
      <c r="E7" s="283" t="s">
        <v>31</v>
      </c>
      <c r="F7" s="275" t="s">
        <v>26</v>
      </c>
      <c r="G7" s="281">
        <v>11</v>
      </c>
      <c r="H7" s="282">
        <v>84.7</v>
      </c>
      <c r="I7" s="275" t="s">
        <v>27</v>
      </c>
      <c r="J7" s="281">
        <v>67</v>
      </c>
      <c r="K7" s="282">
        <v>86.3</v>
      </c>
      <c r="L7" s="282">
        <f t="shared" si="0"/>
        <v>85.5</v>
      </c>
      <c r="M7" s="285">
        <f t="shared" si="1"/>
        <v>0.814285714285714</v>
      </c>
      <c r="N7" s="296">
        <f t="shared" si="2"/>
        <v>7</v>
      </c>
      <c r="P7" s="25"/>
      <c r="Q7" s="299"/>
      <c r="R7" s="34" t="s">
        <v>27</v>
      </c>
      <c r="S7" s="36">
        <v>14</v>
      </c>
      <c r="T7" s="36">
        <v>13.7</v>
      </c>
      <c r="U7" s="36">
        <v>27.9</v>
      </c>
      <c r="V7" s="36">
        <v>32.1</v>
      </c>
      <c r="W7" s="36">
        <v>4.3</v>
      </c>
      <c r="X7" s="75">
        <f t="shared" si="3"/>
        <v>92</v>
      </c>
      <c r="Y7" s="303"/>
      <c r="Z7" s="295"/>
      <c r="AB7" s="179">
        <v>7</v>
      </c>
      <c r="AC7" s="179" t="s">
        <v>32</v>
      </c>
      <c r="AD7" s="301">
        <v>86.5</v>
      </c>
      <c r="AE7" s="265">
        <v>5</v>
      </c>
    </row>
    <row r="8" spans="2:31">
      <c r="B8" s="25">
        <v>5</v>
      </c>
      <c r="C8" s="126" t="s">
        <v>33</v>
      </c>
      <c r="D8" s="280">
        <v>5</v>
      </c>
      <c r="E8" s="283" t="s">
        <v>34</v>
      </c>
      <c r="F8" s="275" t="s">
        <v>22</v>
      </c>
      <c r="G8" s="281">
        <v>28</v>
      </c>
      <c r="H8" s="282">
        <v>87</v>
      </c>
      <c r="I8" s="96" t="s">
        <v>23</v>
      </c>
      <c r="J8" s="94">
        <v>19</v>
      </c>
      <c r="K8" s="282">
        <v>84</v>
      </c>
      <c r="L8" s="282">
        <f t="shared" si="0"/>
        <v>85.5</v>
      </c>
      <c r="M8" s="285">
        <f t="shared" si="1"/>
        <v>0.814285714285714</v>
      </c>
      <c r="N8" s="296">
        <f t="shared" si="2"/>
        <v>7</v>
      </c>
      <c r="P8" s="42">
        <v>3</v>
      </c>
      <c r="Q8" s="93" t="s">
        <v>28</v>
      </c>
      <c r="R8" s="47" t="s">
        <v>22</v>
      </c>
      <c r="S8" s="29">
        <v>13</v>
      </c>
      <c r="T8" s="29">
        <v>10</v>
      </c>
      <c r="U8" s="29">
        <v>26.5</v>
      </c>
      <c r="V8" s="29">
        <v>33</v>
      </c>
      <c r="W8" s="29">
        <v>4</v>
      </c>
      <c r="X8" s="74">
        <f t="shared" si="3"/>
        <v>86.5</v>
      </c>
      <c r="Y8" s="77">
        <f t="shared" ref="Y8" si="5">ROUND(AVERAGE(X8:X9),1)</f>
        <v>88.4</v>
      </c>
      <c r="Z8" s="294">
        <f>Y8/105</f>
        <v>0.841904761904762</v>
      </c>
      <c r="AB8" s="179">
        <v>10</v>
      </c>
      <c r="AC8" s="179" t="s">
        <v>35</v>
      </c>
      <c r="AD8" s="301">
        <v>85.9</v>
      </c>
      <c r="AE8" s="265">
        <v>6</v>
      </c>
    </row>
    <row r="9" ht="16.5" spans="2:31">
      <c r="B9" s="25">
        <v>6</v>
      </c>
      <c r="C9" s="126" t="s">
        <v>36</v>
      </c>
      <c r="D9" s="280">
        <v>82</v>
      </c>
      <c r="E9" s="283" t="s">
        <v>37</v>
      </c>
      <c r="F9" s="275" t="s">
        <v>26</v>
      </c>
      <c r="G9" s="281">
        <v>11</v>
      </c>
      <c r="H9" s="282">
        <v>70.4</v>
      </c>
      <c r="I9" s="275" t="s">
        <v>27</v>
      </c>
      <c r="J9" s="281">
        <v>67</v>
      </c>
      <c r="K9" s="282">
        <v>69</v>
      </c>
      <c r="L9" s="282">
        <f t="shared" si="0"/>
        <v>69.7</v>
      </c>
      <c r="M9" s="285">
        <f t="shared" si="1"/>
        <v>0.663809523809524</v>
      </c>
      <c r="N9" s="296">
        <f t="shared" si="2"/>
        <v>12</v>
      </c>
      <c r="P9" s="25"/>
      <c r="Q9" s="126"/>
      <c r="R9" s="34" t="s">
        <v>23</v>
      </c>
      <c r="S9" s="36">
        <v>14.5</v>
      </c>
      <c r="T9" s="36">
        <v>11.5</v>
      </c>
      <c r="U9" s="36">
        <v>26</v>
      </c>
      <c r="V9" s="36">
        <v>34</v>
      </c>
      <c r="W9" s="36">
        <v>4.2</v>
      </c>
      <c r="X9" s="75">
        <f t="shared" si="3"/>
        <v>90.2</v>
      </c>
      <c r="Y9" s="71"/>
      <c r="Z9" s="295"/>
      <c r="AB9" s="179">
        <v>4</v>
      </c>
      <c r="AC9" s="179" t="s">
        <v>30</v>
      </c>
      <c r="AD9" s="301">
        <v>85.5</v>
      </c>
      <c r="AE9" s="265">
        <v>7</v>
      </c>
    </row>
    <row r="10" spans="2:31">
      <c r="B10" s="25">
        <v>7</v>
      </c>
      <c r="C10" s="126" t="s">
        <v>32</v>
      </c>
      <c r="D10" s="280">
        <v>158</v>
      </c>
      <c r="E10" s="283" t="s">
        <v>38</v>
      </c>
      <c r="F10" s="275" t="s">
        <v>22</v>
      </c>
      <c r="G10" s="281">
        <v>28</v>
      </c>
      <c r="H10" s="282">
        <v>89</v>
      </c>
      <c r="I10" s="96" t="s">
        <v>23</v>
      </c>
      <c r="J10" s="94">
        <v>19</v>
      </c>
      <c r="K10" s="282">
        <v>84</v>
      </c>
      <c r="L10" s="282">
        <f t="shared" si="0"/>
        <v>86.5</v>
      </c>
      <c r="M10" s="285">
        <f t="shared" si="1"/>
        <v>0.823809523809524</v>
      </c>
      <c r="N10" s="296">
        <f t="shared" si="2"/>
        <v>5</v>
      </c>
      <c r="P10" s="42">
        <v>4</v>
      </c>
      <c r="Q10" s="93" t="s">
        <v>30</v>
      </c>
      <c r="R10" s="47" t="s">
        <v>26</v>
      </c>
      <c r="S10" s="49">
        <v>14</v>
      </c>
      <c r="T10" s="49">
        <v>12.6</v>
      </c>
      <c r="U10" s="49">
        <v>23.1</v>
      </c>
      <c r="V10" s="49">
        <v>32.7</v>
      </c>
      <c r="W10" s="49">
        <v>2.3</v>
      </c>
      <c r="X10" s="74">
        <f t="shared" si="3"/>
        <v>84.7</v>
      </c>
      <c r="Y10" s="77">
        <f t="shared" ref="Y10" si="6">ROUND(AVERAGE(X10:X11),1)</f>
        <v>85.5</v>
      </c>
      <c r="Z10" s="294">
        <f>Y10/105</f>
        <v>0.814285714285714</v>
      </c>
      <c r="AB10" s="179">
        <v>5</v>
      </c>
      <c r="AC10" s="179" t="s">
        <v>33</v>
      </c>
      <c r="AD10" s="301">
        <v>85.5</v>
      </c>
      <c r="AE10" s="265">
        <v>7</v>
      </c>
    </row>
    <row r="11" spans="2:31">
      <c r="B11" s="25">
        <v>8</v>
      </c>
      <c r="C11" s="126" t="s">
        <v>19</v>
      </c>
      <c r="D11" s="280">
        <v>43</v>
      </c>
      <c r="E11" s="283" t="s">
        <v>39</v>
      </c>
      <c r="F11" s="275" t="s">
        <v>26</v>
      </c>
      <c r="G11" s="281">
        <v>11</v>
      </c>
      <c r="H11" s="282">
        <v>93.1</v>
      </c>
      <c r="I11" s="275" t="s">
        <v>27</v>
      </c>
      <c r="J11" s="281">
        <v>67</v>
      </c>
      <c r="K11" s="282">
        <v>98</v>
      </c>
      <c r="L11" s="282">
        <f t="shared" si="0"/>
        <v>95.6</v>
      </c>
      <c r="M11" s="285">
        <f t="shared" si="1"/>
        <v>0.91047619047619</v>
      </c>
      <c r="N11" s="296">
        <f t="shared" si="2"/>
        <v>1</v>
      </c>
      <c r="P11" s="25"/>
      <c r="Q11" s="126"/>
      <c r="R11" s="34" t="s">
        <v>27</v>
      </c>
      <c r="S11" s="36">
        <v>14.1</v>
      </c>
      <c r="T11" s="36">
        <v>12.5</v>
      </c>
      <c r="U11" s="36">
        <v>27</v>
      </c>
      <c r="V11" s="36">
        <v>31.5</v>
      </c>
      <c r="W11" s="36">
        <v>1.2</v>
      </c>
      <c r="X11" s="75">
        <f t="shared" si="3"/>
        <v>86.3</v>
      </c>
      <c r="Y11" s="71"/>
      <c r="Z11" s="295"/>
      <c r="AB11" s="179">
        <v>11</v>
      </c>
      <c r="AC11" s="179" t="s">
        <v>40</v>
      </c>
      <c r="AD11" s="301">
        <v>84.4</v>
      </c>
      <c r="AE11" s="265">
        <v>9</v>
      </c>
    </row>
    <row r="12" spans="2:31">
      <c r="B12" s="25">
        <v>9</v>
      </c>
      <c r="C12" s="126" t="s">
        <v>41</v>
      </c>
      <c r="D12" s="280">
        <v>4</v>
      </c>
      <c r="E12" s="283" t="s">
        <v>42</v>
      </c>
      <c r="F12" s="275" t="s">
        <v>43</v>
      </c>
      <c r="G12" s="281">
        <v>4</v>
      </c>
      <c r="H12" s="282">
        <v>84</v>
      </c>
      <c r="I12" s="275" t="s">
        <v>44</v>
      </c>
      <c r="J12" s="281">
        <v>9</v>
      </c>
      <c r="K12" s="282">
        <v>80.6</v>
      </c>
      <c r="L12" s="282">
        <f t="shared" si="0"/>
        <v>82.3</v>
      </c>
      <c r="M12" s="285">
        <f t="shared" si="1"/>
        <v>0.783809523809524</v>
      </c>
      <c r="N12" s="296">
        <f t="shared" si="2"/>
        <v>10</v>
      </c>
      <c r="P12" s="42">
        <v>5</v>
      </c>
      <c r="Q12" s="93" t="s">
        <v>33</v>
      </c>
      <c r="R12" s="47" t="s">
        <v>22</v>
      </c>
      <c r="S12" s="49">
        <v>14.5</v>
      </c>
      <c r="T12" s="49">
        <v>14</v>
      </c>
      <c r="U12" s="49">
        <v>20.5</v>
      </c>
      <c r="V12" s="49">
        <v>35</v>
      </c>
      <c r="W12" s="49">
        <v>3</v>
      </c>
      <c r="X12" s="74">
        <f t="shared" si="3"/>
        <v>87</v>
      </c>
      <c r="Y12" s="77">
        <f t="shared" ref="Y12" si="7">ROUND(AVERAGE(X12:X13),1)</f>
        <v>85.5</v>
      </c>
      <c r="Z12" s="294">
        <f>Y12/105</f>
        <v>0.814285714285714</v>
      </c>
      <c r="AB12" s="179">
        <v>9</v>
      </c>
      <c r="AC12" s="179" t="s">
        <v>41</v>
      </c>
      <c r="AD12" s="301">
        <v>82.3</v>
      </c>
      <c r="AE12" s="265">
        <v>10</v>
      </c>
    </row>
    <row r="13" spans="2:31">
      <c r="B13" s="32">
        <v>10</v>
      </c>
      <c r="C13" s="278" t="s">
        <v>35</v>
      </c>
      <c r="D13" s="279">
        <v>39</v>
      </c>
      <c r="E13" s="283" t="s">
        <v>45</v>
      </c>
      <c r="F13" s="275" t="s">
        <v>43</v>
      </c>
      <c r="G13" s="281">
        <v>4</v>
      </c>
      <c r="H13" s="282">
        <v>82</v>
      </c>
      <c r="I13" s="275" t="s">
        <v>44</v>
      </c>
      <c r="J13" s="281">
        <v>9</v>
      </c>
      <c r="K13" s="282">
        <v>89.7</v>
      </c>
      <c r="L13" s="282">
        <f t="shared" si="0"/>
        <v>85.9</v>
      </c>
      <c r="M13" s="285">
        <f t="shared" si="1"/>
        <v>0.818095238095238</v>
      </c>
      <c r="N13" s="296">
        <f t="shared" si="2"/>
        <v>6</v>
      </c>
      <c r="P13" s="25"/>
      <c r="Q13" s="126"/>
      <c r="R13" s="34" t="s">
        <v>23</v>
      </c>
      <c r="S13" s="36">
        <v>13.5</v>
      </c>
      <c r="T13" s="36">
        <v>13.5</v>
      </c>
      <c r="U13" s="36">
        <v>20</v>
      </c>
      <c r="V13" s="36">
        <v>32</v>
      </c>
      <c r="W13" s="36">
        <v>5</v>
      </c>
      <c r="X13" s="75">
        <f t="shared" si="3"/>
        <v>84</v>
      </c>
      <c r="Y13" s="71"/>
      <c r="Z13" s="295"/>
      <c r="AB13" s="179">
        <v>12</v>
      </c>
      <c r="AC13" s="179" t="s">
        <v>46</v>
      </c>
      <c r="AD13" s="301">
        <v>82.1</v>
      </c>
      <c r="AE13" s="265">
        <v>11</v>
      </c>
    </row>
    <row r="14" spans="2:31">
      <c r="B14" s="32">
        <v>11</v>
      </c>
      <c r="C14" s="278" t="s">
        <v>40</v>
      </c>
      <c r="D14" s="279">
        <v>54</v>
      </c>
      <c r="E14" s="283" t="s">
        <v>47</v>
      </c>
      <c r="F14" s="275" t="s">
        <v>43</v>
      </c>
      <c r="G14" s="281">
        <v>4</v>
      </c>
      <c r="H14" s="282">
        <v>94.5</v>
      </c>
      <c r="I14" s="275" t="s">
        <v>44</v>
      </c>
      <c r="J14" s="281">
        <v>9</v>
      </c>
      <c r="K14" s="282">
        <v>74.2</v>
      </c>
      <c r="L14" s="282">
        <f t="shared" si="0"/>
        <v>84.4</v>
      </c>
      <c r="M14" s="285">
        <f t="shared" si="1"/>
        <v>0.803809523809524</v>
      </c>
      <c r="N14" s="296">
        <f t="shared" si="2"/>
        <v>9</v>
      </c>
      <c r="P14" s="42">
        <v>6</v>
      </c>
      <c r="Q14" s="93" t="s">
        <v>36</v>
      </c>
      <c r="R14" s="47" t="s">
        <v>26</v>
      </c>
      <c r="S14" s="49">
        <v>13.1</v>
      </c>
      <c r="T14" s="49">
        <v>11</v>
      </c>
      <c r="U14" s="49">
        <v>17.7</v>
      </c>
      <c r="V14" s="49">
        <v>24.6</v>
      </c>
      <c r="W14" s="49">
        <v>4</v>
      </c>
      <c r="X14" s="74">
        <f t="shared" si="3"/>
        <v>70.4</v>
      </c>
      <c r="Y14" s="77">
        <f t="shared" ref="Y14" si="8">ROUND(AVERAGE(X14:X15),1)</f>
        <v>69.7</v>
      </c>
      <c r="Z14" s="294">
        <f>Y14/105</f>
        <v>0.663809523809524</v>
      </c>
      <c r="AB14" s="179">
        <v>6</v>
      </c>
      <c r="AC14" s="179" t="s">
        <v>36</v>
      </c>
      <c r="AD14" s="301">
        <v>69.7</v>
      </c>
      <c r="AE14" s="265">
        <v>12</v>
      </c>
    </row>
    <row r="15" spans="2:26">
      <c r="B15" s="32">
        <v>12</v>
      </c>
      <c r="C15" s="278" t="s">
        <v>46</v>
      </c>
      <c r="D15" s="279">
        <v>54</v>
      </c>
      <c r="E15" s="283" t="s">
        <v>48</v>
      </c>
      <c r="F15" s="275" t="s">
        <v>43</v>
      </c>
      <c r="G15" s="281">
        <v>4</v>
      </c>
      <c r="H15" s="282">
        <v>80</v>
      </c>
      <c r="I15" s="275" t="s">
        <v>44</v>
      </c>
      <c r="J15" s="281">
        <v>9</v>
      </c>
      <c r="K15" s="282">
        <v>84.2</v>
      </c>
      <c r="L15" s="282">
        <f t="shared" si="0"/>
        <v>82.1</v>
      </c>
      <c r="M15" s="285">
        <f t="shared" si="1"/>
        <v>0.781904761904762</v>
      </c>
      <c r="N15" s="296">
        <f t="shared" si="2"/>
        <v>11</v>
      </c>
      <c r="P15" s="25"/>
      <c r="Q15" s="126"/>
      <c r="R15" s="34" t="s">
        <v>27</v>
      </c>
      <c r="S15" s="36">
        <v>12</v>
      </c>
      <c r="T15" s="36">
        <v>10</v>
      </c>
      <c r="U15" s="36">
        <v>19.5</v>
      </c>
      <c r="V15" s="36">
        <v>22.5</v>
      </c>
      <c r="W15" s="36">
        <v>5</v>
      </c>
      <c r="X15" s="75">
        <f t="shared" si="3"/>
        <v>69</v>
      </c>
      <c r="Y15" s="71"/>
      <c r="Z15" s="295"/>
    </row>
    <row r="16" spans="16:26">
      <c r="P16" s="42">
        <v>7</v>
      </c>
      <c r="Q16" s="93" t="s">
        <v>32</v>
      </c>
      <c r="R16" s="47" t="s">
        <v>22</v>
      </c>
      <c r="S16" s="49">
        <v>12</v>
      </c>
      <c r="T16" s="49">
        <v>13</v>
      </c>
      <c r="U16" s="49">
        <v>26.5</v>
      </c>
      <c r="V16" s="49">
        <v>33</v>
      </c>
      <c r="W16" s="49">
        <v>4.5</v>
      </c>
      <c r="X16" s="74">
        <f t="shared" si="3"/>
        <v>89</v>
      </c>
      <c r="Y16" s="77">
        <f t="shared" ref="Y16" si="9">ROUND(AVERAGE(X16:X17),1)</f>
        <v>86.5</v>
      </c>
      <c r="Z16" s="294">
        <f>Y16/105</f>
        <v>0.823809523809524</v>
      </c>
    </row>
    <row r="17" spans="16:26">
      <c r="P17" s="25"/>
      <c r="Q17" s="126"/>
      <c r="R17" s="34" t="s">
        <v>23</v>
      </c>
      <c r="S17" s="36">
        <v>13</v>
      </c>
      <c r="T17" s="36">
        <v>12</v>
      </c>
      <c r="U17" s="36">
        <v>24.5</v>
      </c>
      <c r="V17" s="36">
        <v>30</v>
      </c>
      <c r="W17" s="36">
        <v>4.5</v>
      </c>
      <c r="X17" s="75">
        <f t="shared" si="3"/>
        <v>84</v>
      </c>
      <c r="Y17" s="71"/>
      <c r="Z17" s="295"/>
    </row>
    <row r="18" spans="16:26">
      <c r="P18" s="42">
        <v>8</v>
      </c>
      <c r="Q18" s="93" t="s">
        <v>19</v>
      </c>
      <c r="R18" s="47" t="s">
        <v>26</v>
      </c>
      <c r="S18" s="49">
        <v>14</v>
      </c>
      <c r="T18" s="49">
        <v>13.8</v>
      </c>
      <c r="U18" s="49">
        <v>27.3</v>
      </c>
      <c r="V18" s="49">
        <v>35</v>
      </c>
      <c r="W18" s="49">
        <v>3</v>
      </c>
      <c r="X18" s="74">
        <f t="shared" si="3"/>
        <v>93.1</v>
      </c>
      <c r="Y18" s="77">
        <f t="shared" ref="Y18" si="10">ROUND(AVERAGE(X18:X19),1)</f>
        <v>95.6</v>
      </c>
      <c r="Z18" s="294">
        <f>Y18/105</f>
        <v>0.91047619047619</v>
      </c>
    </row>
    <row r="19" spans="16:26">
      <c r="P19" s="25"/>
      <c r="Q19" s="126"/>
      <c r="R19" s="34" t="s">
        <v>27</v>
      </c>
      <c r="S19" s="36">
        <v>14.7</v>
      </c>
      <c r="T19" s="36">
        <v>13.7</v>
      </c>
      <c r="U19" s="36">
        <v>28.4</v>
      </c>
      <c r="V19" s="36">
        <v>37.2</v>
      </c>
      <c r="W19" s="36">
        <v>4</v>
      </c>
      <c r="X19" s="75">
        <f t="shared" si="3"/>
        <v>98</v>
      </c>
      <c r="Y19" s="71"/>
      <c r="Z19" s="295"/>
    </row>
    <row r="20" spans="16:26">
      <c r="P20" s="42">
        <v>9</v>
      </c>
      <c r="Q20" s="93" t="s">
        <v>41</v>
      </c>
      <c r="R20" s="47" t="s">
        <v>43</v>
      </c>
      <c r="S20" s="49">
        <v>14</v>
      </c>
      <c r="T20" s="49">
        <v>12.5</v>
      </c>
      <c r="U20" s="49">
        <v>23</v>
      </c>
      <c r="V20" s="49">
        <v>32</v>
      </c>
      <c r="W20" s="49">
        <v>2.5</v>
      </c>
      <c r="X20" s="74">
        <f t="shared" si="3"/>
        <v>84</v>
      </c>
      <c r="Y20" s="77">
        <f t="shared" ref="Y20" si="11">ROUND(AVERAGE(X20:X21),1)</f>
        <v>82.3</v>
      </c>
      <c r="Z20" s="294">
        <f>Y20/105</f>
        <v>0.783809523809524</v>
      </c>
    </row>
    <row r="21" spans="16:26">
      <c r="P21" s="25"/>
      <c r="Q21" s="126"/>
      <c r="R21" s="34" t="s">
        <v>44</v>
      </c>
      <c r="S21" s="36">
        <v>10.9</v>
      </c>
      <c r="T21" s="36">
        <v>11.5</v>
      </c>
      <c r="U21" s="36">
        <v>25.3</v>
      </c>
      <c r="V21" s="36">
        <v>30.9</v>
      </c>
      <c r="W21" s="36">
        <v>2</v>
      </c>
      <c r="X21" s="75">
        <f t="shared" si="3"/>
        <v>80.6</v>
      </c>
      <c r="Y21" s="71"/>
      <c r="Z21" s="295"/>
    </row>
    <row r="22" spans="16:26">
      <c r="P22" s="42">
        <v>10</v>
      </c>
      <c r="Q22" s="292" t="s">
        <v>49</v>
      </c>
      <c r="R22" s="47" t="s">
        <v>43</v>
      </c>
      <c r="S22" s="49">
        <v>15</v>
      </c>
      <c r="T22" s="49">
        <v>12</v>
      </c>
      <c r="U22" s="49">
        <v>20.5</v>
      </c>
      <c r="V22" s="49">
        <v>29.5</v>
      </c>
      <c r="W22" s="49">
        <v>5</v>
      </c>
      <c r="X22" s="74">
        <f t="shared" si="3"/>
        <v>82</v>
      </c>
      <c r="Y22" s="77">
        <f t="shared" ref="Y22" si="12">ROUND(AVERAGE(X22:X23),1)</f>
        <v>85.9</v>
      </c>
      <c r="Z22" s="294">
        <f>Y22/105</f>
        <v>0.818095238095238</v>
      </c>
    </row>
    <row r="23" spans="16:26">
      <c r="P23" s="25"/>
      <c r="Q23" s="126"/>
      <c r="R23" s="34" t="s">
        <v>44</v>
      </c>
      <c r="S23" s="36">
        <v>12.7</v>
      </c>
      <c r="T23" s="36">
        <v>12.6</v>
      </c>
      <c r="U23" s="36">
        <v>24.7</v>
      </c>
      <c r="V23" s="36">
        <v>35</v>
      </c>
      <c r="W23" s="36">
        <v>4.7</v>
      </c>
      <c r="X23" s="75">
        <f t="shared" si="3"/>
        <v>89.7</v>
      </c>
      <c r="Y23" s="71"/>
      <c r="Z23" s="295"/>
    </row>
    <row r="24" spans="16:26">
      <c r="P24" s="42">
        <v>11</v>
      </c>
      <c r="Q24" s="292" t="s">
        <v>40</v>
      </c>
      <c r="R24" s="47" t="s">
        <v>43</v>
      </c>
      <c r="S24" s="49">
        <v>13.5</v>
      </c>
      <c r="T24" s="49">
        <v>15</v>
      </c>
      <c r="U24" s="49">
        <v>25.5</v>
      </c>
      <c r="V24" s="49">
        <v>38</v>
      </c>
      <c r="W24" s="49">
        <v>2.5</v>
      </c>
      <c r="X24" s="74">
        <f t="shared" si="3"/>
        <v>94.5</v>
      </c>
      <c r="Y24" s="77">
        <f t="shared" ref="Y24:Y26" si="13">ROUND(AVERAGE(X24:X25),1)</f>
        <v>84.4</v>
      </c>
      <c r="Z24" s="294">
        <f>Y24/105</f>
        <v>0.803809523809524</v>
      </c>
    </row>
    <row r="25" spans="16:26">
      <c r="P25" s="25"/>
      <c r="Q25" s="126"/>
      <c r="R25" s="34" t="s">
        <v>44</v>
      </c>
      <c r="S25" s="36">
        <v>10.3</v>
      </c>
      <c r="T25" s="36">
        <v>15</v>
      </c>
      <c r="U25" s="36">
        <v>28.9</v>
      </c>
      <c r="V25" s="36">
        <v>20</v>
      </c>
      <c r="W25" s="36">
        <v>0</v>
      </c>
      <c r="X25" s="75">
        <f t="shared" si="3"/>
        <v>74.2</v>
      </c>
      <c r="Y25" s="71"/>
      <c r="Z25" s="295"/>
    </row>
    <row r="26" spans="16:26">
      <c r="P26" s="42">
        <v>12</v>
      </c>
      <c r="Q26" s="292" t="s">
        <v>46</v>
      </c>
      <c r="R26" s="47" t="s">
        <v>43</v>
      </c>
      <c r="S26" s="49">
        <v>15</v>
      </c>
      <c r="T26" s="49">
        <v>13</v>
      </c>
      <c r="U26" s="49">
        <v>20.5</v>
      </c>
      <c r="V26" s="49">
        <v>30</v>
      </c>
      <c r="W26" s="49">
        <v>1.5</v>
      </c>
      <c r="X26" s="74">
        <f t="shared" si="3"/>
        <v>80</v>
      </c>
      <c r="Y26" s="77">
        <f t="shared" si="13"/>
        <v>82.1</v>
      </c>
      <c r="Z26" s="294">
        <f>Y26/105</f>
        <v>0.781904761904762</v>
      </c>
    </row>
    <row r="27" spans="16:26">
      <c r="P27" s="25"/>
      <c r="Q27" s="126"/>
      <c r="R27" s="34" t="s">
        <v>44</v>
      </c>
      <c r="S27" s="36">
        <v>14.1</v>
      </c>
      <c r="T27" s="36">
        <v>15</v>
      </c>
      <c r="U27" s="36">
        <v>27.1</v>
      </c>
      <c r="V27" s="36">
        <v>25.5</v>
      </c>
      <c r="W27" s="36">
        <v>2.5</v>
      </c>
      <c r="X27" s="75">
        <f t="shared" si="3"/>
        <v>84.2</v>
      </c>
      <c r="Y27" s="71"/>
      <c r="Z27" s="295"/>
    </row>
  </sheetData>
  <sortState ref="AB3:AE14">
    <sortCondition ref="AE2"/>
  </sortState>
  <mergeCells count="60">
    <mergeCell ref="B2:E2"/>
    <mergeCell ref="F2:H2"/>
    <mergeCell ref="I2:K2"/>
    <mergeCell ref="P2:Q2"/>
    <mergeCell ref="S2:W2"/>
    <mergeCell ref="L2:L3"/>
    <mergeCell ref="M2:M3"/>
    <mergeCell ref="N2:N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2:R3"/>
    <mergeCell ref="X2:X3"/>
    <mergeCell ref="Y2:Y3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2:Z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</mergeCells>
  <conditionalFormatting sqref="L4:L15">
    <cfRule type="dataBar" priority="6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{87598b23-472f-4ab3-8ea1-db8f2cd62753}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{eaad5e2e-1c87-41de-9491-03c69972e0ac}</x14:id>
        </ext>
      </extLst>
    </cfRule>
  </conditionalFormatting>
  <conditionalFormatting sqref="S4:S27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T4:T27"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U4:U27">
    <cfRule type="colorScale" priority="3">
      <colorScale>
        <cfvo type="num" val="18"/>
        <cfvo type="num" val="22.5"/>
        <cfvo type="num" val="27"/>
        <color rgb="FFF8696B"/>
        <color rgb="FFFFEB84"/>
        <color rgb="FF63BE7B"/>
      </colorScale>
    </cfRule>
  </conditionalFormatting>
  <conditionalFormatting sqref="V4:V27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</conditionalFormatting>
  <conditionalFormatting sqref="W4:W27">
    <cfRule type="colorScale" priority="1">
      <colorScale>
        <cfvo type="num" val="0"/>
        <cfvo type="num" val="2.5"/>
        <cfvo type="num" val="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598b23-472f-4ab3-8ea1-db8f2cd62753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14:cfRule type="dataBar" id="{eaad5e2e-1c87-41de-9491-03c69972e0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2"/>
  <sheetViews>
    <sheetView workbookViewId="0">
      <selection activeCell="E15" sqref="E15"/>
    </sheetView>
  </sheetViews>
  <sheetFormatPr defaultColWidth="9" defaultRowHeight="14.25"/>
  <cols>
    <col min="3" max="3" width="15.625" customWidth="1"/>
    <col min="4" max="7" width="8.875" hidden="1" customWidth="1"/>
    <col min="8" max="8" width="8.375" hidden="1" customWidth="1"/>
    <col min="9" max="11" width="8.875" hidden="1" customWidth="1"/>
    <col min="12" max="12" width="7.5" customWidth="1"/>
    <col min="13" max="13" width="8.875" hidden="1" customWidth="1"/>
    <col min="14" max="14" width="9.5" customWidth="1"/>
    <col min="15" max="15" width="7.5" customWidth="1"/>
    <col min="17" max="17" width="13.875" customWidth="1"/>
    <col min="18" max="18" width="14.125" customWidth="1"/>
    <col min="19" max="19" width="14.5" customWidth="1"/>
    <col min="20" max="20" width="7.625" customWidth="1"/>
  </cols>
  <sheetData>
    <row r="1" ht="15"/>
    <row r="2" spans="2:21">
      <c r="B2" s="83" t="s">
        <v>0</v>
      </c>
      <c r="C2" s="84"/>
      <c r="D2" s="84"/>
      <c r="E2" s="84"/>
      <c r="F2" s="85" t="s">
        <v>1</v>
      </c>
      <c r="G2" s="84"/>
      <c r="H2" s="86"/>
      <c r="I2" s="85" t="s">
        <v>2</v>
      </c>
      <c r="J2" s="84"/>
      <c r="K2" s="86"/>
      <c r="L2" s="21" t="s">
        <v>3</v>
      </c>
      <c r="M2" s="114" t="s">
        <v>4</v>
      </c>
      <c r="N2" s="114" t="s">
        <v>55</v>
      </c>
      <c r="O2" s="115" t="s">
        <v>113</v>
      </c>
      <c r="S2" s="146"/>
      <c r="T2" s="146"/>
      <c r="U2" s="147"/>
    </row>
    <row r="3" spans="2:20">
      <c r="B3" s="87" t="s">
        <v>9</v>
      </c>
      <c r="C3" s="88" t="s">
        <v>10</v>
      </c>
      <c r="D3" s="89" t="s">
        <v>11</v>
      </c>
      <c r="E3" s="88" t="s">
        <v>12</v>
      </c>
      <c r="F3" s="90" t="s">
        <v>10</v>
      </c>
      <c r="G3" s="89" t="s">
        <v>11</v>
      </c>
      <c r="H3" s="91" t="s">
        <v>13</v>
      </c>
      <c r="I3" s="88" t="s">
        <v>10</v>
      </c>
      <c r="J3" s="89" t="s">
        <v>11</v>
      </c>
      <c r="K3" s="91" t="s">
        <v>13</v>
      </c>
      <c r="L3" s="116"/>
      <c r="M3" s="116"/>
      <c r="N3" s="130"/>
      <c r="O3" s="117"/>
      <c r="S3" s="99"/>
      <c r="T3" s="148"/>
    </row>
    <row r="4" spans="2:20">
      <c r="B4" s="92" t="s">
        <v>114</v>
      </c>
      <c r="C4" s="93" t="s">
        <v>28</v>
      </c>
      <c r="D4" s="94">
        <v>6</v>
      </c>
      <c r="E4" s="95" t="s">
        <v>132</v>
      </c>
      <c r="F4" s="96" t="s">
        <v>22</v>
      </c>
      <c r="G4" s="94">
        <v>28</v>
      </c>
      <c r="H4" s="97">
        <v>102</v>
      </c>
      <c r="I4" s="96" t="s">
        <v>133</v>
      </c>
      <c r="J4" s="94">
        <v>19</v>
      </c>
      <c r="K4" s="111">
        <v>103.3</v>
      </c>
      <c r="L4" s="131">
        <v>88.2</v>
      </c>
      <c r="M4" s="119">
        <f t="shared" ref="M4:M12" si="0">L4/108</f>
        <v>0.816666666666667</v>
      </c>
      <c r="N4" s="132">
        <f>RANK(L4,L$4:L$6)</f>
        <v>3</v>
      </c>
      <c r="O4" s="120">
        <f t="shared" ref="O4:O12" si="1">RANK(L4,L$4:L$12)</f>
        <v>8</v>
      </c>
      <c r="S4" s="99"/>
      <c r="T4" s="148"/>
    </row>
    <row r="5" spans="2:20">
      <c r="B5" s="98" t="s">
        <v>116</v>
      </c>
      <c r="C5" s="99" t="s">
        <v>40</v>
      </c>
      <c r="D5" s="100">
        <v>9</v>
      </c>
      <c r="E5" s="101" t="s">
        <v>134</v>
      </c>
      <c r="F5" s="102"/>
      <c r="G5" s="100"/>
      <c r="H5" s="103">
        <v>97.8</v>
      </c>
      <c r="I5" s="102"/>
      <c r="J5" s="100"/>
      <c r="K5" s="112">
        <v>94.3</v>
      </c>
      <c r="L5" s="133">
        <v>99.3</v>
      </c>
      <c r="M5" s="134">
        <f t="shared" si="0"/>
        <v>0.919444444444444</v>
      </c>
      <c r="N5" s="135">
        <f>RANK(L5,L$4:L$6)</f>
        <v>1</v>
      </c>
      <c r="O5" s="136">
        <f t="shared" si="1"/>
        <v>2</v>
      </c>
      <c r="S5" s="99"/>
      <c r="T5" s="148"/>
    </row>
    <row r="6" spans="2:20">
      <c r="B6" s="98" t="s">
        <v>118</v>
      </c>
      <c r="C6" s="99" t="s">
        <v>19</v>
      </c>
      <c r="D6" s="100">
        <v>18</v>
      </c>
      <c r="E6" s="101" t="s">
        <v>135</v>
      </c>
      <c r="F6" s="102"/>
      <c r="G6" s="100"/>
      <c r="H6" s="103">
        <v>83</v>
      </c>
      <c r="I6" s="102"/>
      <c r="J6" s="100"/>
      <c r="K6" s="112">
        <v>81.5</v>
      </c>
      <c r="L6" s="133">
        <v>90.7</v>
      </c>
      <c r="M6" s="134">
        <f t="shared" si="0"/>
        <v>0.839814814814815</v>
      </c>
      <c r="N6" s="135">
        <f>RANK(L6,L$4:L$6)</f>
        <v>2</v>
      </c>
      <c r="O6" s="136">
        <f t="shared" si="1"/>
        <v>7</v>
      </c>
      <c r="S6" s="99"/>
      <c r="T6" s="148"/>
    </row>
    <row r="7" spans="2:20">
      <c r="B7" s="92" t="s">
        <v>120</v>
      </c>
      <c r="C7" s="93" t="s">
        <v>20</v>
      </c>
      <c r="D7" s="94">
        <v>7</v>
      </c>
      <c r="E7" s="95" t="s">
        <v>136</v>
      </c>
      <c r="F7" s="96" t="s">
        <v>137</v>
      </c>
      <c r="G7" s="94">
        <v>22</v>
      </c>
      <c r="H7" s="97">
        <v>99.5</v>
      </c>
      <c r="I7" s="96" t="s">
        <v>122</v>
      </c>
      <c r="J7" s="94">
        <v>124</v>
      </c>
      <c r="K7" s="111">
        <v>100.8</v>
      </c>
      <c r="L7" s="131">
        <v>95.9</v>
      </c>
      <c r="M7" s="119">
        <f t="shared" si="0"/>
        <v>0.887962962962963</v>
      </c>
      <c r="N7" s="132">
        <f>RANK(L7,L$7:L$9)</f>
        <v>1</v>
      </c>
      <c r="O7" s="120">
        <f t="shared" si="1"/>
        <v>3</v>
      </c>
      <c r="S7" s="99"/>
      <c r="T7" s="148"/>
    </row>
    <row r="8" spans="2:20">
      <c r="B8" s="98" t="s">
        <v>123</v>
      </c>
      <c r="C8" s="99" t="s">
        <v>46</v>
      </c>
      <c r="D8" s="100">
        <v>13</v>
      </c>
      <c r="E8" s="101" t="s">
        <v>138</v>
      </c>
      <c r="F8" s="102"/>
      <c r="G8" s="100"/>
      <c r="H8" s="103">
        <v>99.3</v>
      </c>
      <c r="I8" s="102"/>
      <c r="J8" s="100"/>
      <c r="K8" s="112">
        <v>99.3</v>
      </c>
      <c r="L8" s="133">
        <v>95.8</v>
      </c>
      <c r="M8" s="134">
        <f t="shared" si="0"/>
        <v>0.887037037037037</v>
      </c>
      <c r="N8" s="135">
        <f>RANK(L8,L$7:L$9)</f>
        <v>2</v>
      </c>
      <c r="O8" s="136">
        <f t="shared" si="1"/>
        <v>4</v>
      </c>
      <c r="S8" s="99"/>
      <c r="T8" s="148"/>
    </row>
    <row r="9" spans="2:20">
      <c r="B9" s="125" t="s">
        <v>125</v>
      </c>
      <c r="C9" s="126" t="s">
        <v>52</v>
      </c>
      <c r="D9" s="89">
        <v>38</v>
      </c>
      <c r="E9" s="127" t="s">
        <v>139</v>
      </c>
      <c r="F9" s="90"/>
      <c r="G9" s="89"/>
      <c r="H9" s="128">
        <v>90.5</v>
      </c>
      <c r="I9" s="90"/>
      <c r="J9" s="89"/>
      <c r="K9" s="137">
        <v>93.3</v>
      </c>
      <c r="L9" s="138">
        <v>0</v>
      </c>
      <c r="M9" s="139">
        <f t="shared" si="0"/>
        <v>0</v>
      </c>
      <c r="N9" s="140">
        <f>RANK(L9,L$7:L$9)</f>
        <v>3</v>
      </c>
      <c r="O9" s="141">
        <f t="shared" si="1"/>
        <v>9</v>
      </c>
      <c r="S9" s="99"/>
      <c r="T9" s="148"/>
    </row>
    <row r="10" spans="2:20">
      <c r="B10" s="98" t="s">
        <v>126</v>
      </c>
      <c r="C10" s="99" t="s">
        <v>24</v>
      </c>
      <c r="D10" s="100">
        <v>5</v>
      </c>
      <c r="E10" s="101" t="s">
        <v>140</v>
      </c>
      <c r="F10" s="102" t="s">
        <v>141</v>
      </c>
      <c r="G10" s="100">
        <v>26</v>
      </c>
      <c r="H10" s="103">
        <v>94</v>
      </c>
      <c r="I10" s="102" t="s">
        <v>26</v>
      </c>
      <c r="J10" s="100">
        <v>11</v>
      </c>
      <c r="K10" s="112">
        <v>92</v>
      </c>
      <c r="L10" s="133">
        <v>101.9</v>
      </c>
      <c r="M10" s="134">
        <f t="shared" si="0"/>
        <v>0.943518518518519</v>
      </c>
      <c r="N10" s="135">
        <f>RANK(L10,L$10:L$12)</f>
        <v>1</v>
      </c>
      <c r="O10" s="136">
        <f t="shared" si="1"/>
        <v>1</v>
      </c>
      <c r="S10" s="99"/>
      <c r="T10" s="148"/>
    </row>
    <row r="11" spans="2:20">
      <c r="B11" s="98" t="s">
        <v>128</v>
      </c>
      <c r="C11" s="99" t="s">
        <v>84</v>
      </c>
      <c r="D11" s="100">
        <v>95</v>
      </c>
      <c r="E11" s="101" t="s">
        <v>142</v>
      </c>
      <c r="F11" s="102"/>
      <c r="G11" s="100"/>
      <c r="H11" s="103">
        <v>80.5</v>
      </c>
      <c r="I11" s="102"/>
      <c r="J11" s="100"/>
      <c r="K11" s="112">
        <v>88</v>
      </c>
      <c r="L11" s="133">
        <v>92.6</v>
      </c>
      <c r="M11" s="134">
        <f t="shared" si="0"/>
        <v>0.857407407407407</v>
      </c>
      <c r="N11" s="135">
        <f>RANK(L11,L$10:L$12)</f>
        <v>3</v>
      </c>
      <c r="O11" s="136">
        <f t="shared" si="1"/>
        <v>6</v>
      </c>
      <c r="S11" s="99"/>
      <c r="T11" s="148"/>
    </row>
    <row r="12" ht="15" spans="2:20">
      <c r="B12" s="105" t="s">
        <v>130</v>
      </c>
      <c r="C12" s="129" t="s">
        <v>35</v>
      </c>
      <c r="D12" s="107">
        <v>47</v>
      </c>
      <c r="E12" s="108" t="s">
        <v>143</v>
      </c>
      <c r="F12" s="109"/>
      <c r="G12" s="107"/>
      <c r="H12" s="110">
        <v>92</v>
      </c>
      <c r="I12" s="109"/>
      <c r="J12" s="107"/>
      <c r="K12" s="113">
        <v>94.5</v>
      </c>
      <c r="L12" s="142">
        <v>93.2</v>
      </c>
      <c r="M12" s="143">
        <f t="shared" si="0"/>
        <v>0.862962962962963</v>
      </c>
      <c r="N12" s="144">
        <f>RANK(L12,L$10:L$12)</f>
        <v>2</v>
      </c>
      <c r="O12" s="145">
        <f t="shared" si="1"/>
        <v>5</v>
      </c>
      <c r="S12" s="99"/>
      <c r="T12" s="148"/>
    </row>
    <row r="13" spans="19:20">
      <c r="S13" s="99"/>
      <c r="T13" s="148"/>
    </row>
    <row r="14" spans="17:20">
      <c r="Q14" s="149" t="s">
        <v>114</v>
      </c>
      <c r="R14" s="149" t="s">
        <v>116</v>
      </c>
      <c r="S14" s="149" t="s">
        <v>118</v>
      </c>
      <c r="T14" s="148"/>
    </row>
    <row r="15" spans="17:20">
      <c r="Q15" s="149" t="s">
        <v>28</v>
      </c>
      <c r="R15" s="149" t="s">
        <v>40</v>
      </c>
      <c r="S15" s="149" t="s">
        <v>19</v>
      </c>
      <c r="T15" s="148"/>
    </row>
    <row r="16" spans="17:20">
      <c r="Q16" s="150">
        <v>88.2</v>
      </c>
      <c r="R16" s="151">
        <v>99.3</v>
      </c>
      <c r="S16" s="150">
        <v>90.7</v>
      </c>
      <c r="T16" s="148"/>
    </row>
    <row r="17" spans="17:20">
      <c r="Q17" s="152" t="s">
        <v>120</v>
      </c>
      <c r="R17" s="152" t="s">
        <v>123</v>
      </c>
      <c r="S17" s="152" t="s">
        <v>125</v>
      </c>
      <c r="T17" s="148"/>
    </row>
    <row r="18" spans="17:20">
      <c r="Q18" s="152" t="s">
        <v>20</v>
      </c>
      <c r="R18" s="152" t="s">
        <v>46</v>
      </c>
      <c r="S18" s="152" t="s">
        <v>52</v>
      </c>
      <c r="T18" s="148"/>
    </row>
    <row r="19" spans="17:19">
      <c r="Q19" s="153">
        <v>95.9</v>
      </c>
      <c r="R19" s="153">
        <v>95.8</v>
      </c>
      <c r="S19" s="154">
        <v>0</v>
      </c>
    </row>
    <row r="20" spans="17:19">
      <c r="Q20" s="155" t="s">
        <v>126</v>
      </c>
      <c r="R20" s="155" t="s">
        <v>128</v>
      </c>
      <c r="S20" s="155" t="s">
        <v>130</v>
      </c>
    </row>
    <row r="21" spans="17:19">
      <c r="Q21" s="155" t="s">
        <v>24</v>
      </c>
      <c r="R21" s="155" t="s">
        <v>84</v>
      </c>
      <c r="S21" s="155" t="s">
        <v>35</v>
      </c>
    </row>
    <row r="22" spans="17:19">
      <c r="Q22" s="156">
        <v>101.9</v>
      </c>
      <c r="R22" s="157">
        <v>92.6</v>
      </c>
      <c r="S22" s="157">
        <v>93.2</v>
      </c>
    </row>
  </sheetData>
  <mergeCells count="19">
    <mergeCell ref="B2:D2"/>
    <mergeCell ref="F2:H2"/>
    <mergeCell ref="I2:K2"/>
    <mergeCell ref="F4:F6"/>
    <mergeCell ref="F7:F9"/>
    <mergeCell ref="F10:F12"/>
    <mergeCell ref="G4:G6"/>
    <mergeCell ref="G7:G9"/>
    <mergeCell ref="G10:G12"/>
    <mergeCell ref="I4:I6"/>
    <mergeCell ref="I7:I9"/>
    <mergeCell ref="I10:I12"/>
    <mergeCell ref="J4:J6"/>
    <mergeCell ref="J7:J9"/>
    <mergeCell ref="J10:J12"/>
    <mergeCell ref="L2:L3"/>
    <mergeCell ref="M2:M3"/>
    <mergeCell ref="N2:N3"/>
    <mergeCell ref="O2:O3"/>
  </mergeCells>
  <conditionalFormatting sqref="L4:L12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{f62f0b68-c329-4ec3-9f1e-d1ad4446b61e}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{8df2f2bb-12ec-4ecd-8d41-4c594bb1035d}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2f0b68-c329-4ec3-9f1e-d1ad4446b61e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8df2f2bb-12ec-4ecd-8d41-4c594bb103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L4:L12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7"/>
  <sheetViews>
    <sheetView workbookViewId="0">
      <selection activeCell="R7" sqref="R4:R7"/>
    </sheetView>
  </sheetViews>
  <sheetFormatPr defaultColWidth="9" defaultRowHeight="14.25" outlineLevelRow="6"/>
  <cols>
    <col min="2" max="2" width="6.25" customWidth="1"/>
    <col min="3" max="3" width="14.375" customWidth="1"/>
    <col min="4" max="4" width="3.625" customWidth="1"/>
    <col min="5" max="5" width="52.75" customWidth="1"/>
    <col min="6" max="6" width="20.5" customWidth="1"/>
    <col min="7" max="7" width="3.5" customWidth="1"/>
    <col min="8" max="8" width="6.625" customWidth="1"/>
    <col min="9" max="9" width="16.375" customWidth="1"/>
    <col min="10" max="10" width="3.5" customWidth="1"/>
    <col min="11" max="11" width="6.75" customWidth="1"/>
    <col min="12" max="12" width="11.875" customWidth="1"/>
    <col min="13" max="13" width="3.5" customWidth="1"/>
    <col min="14" max="14" width="5.5" customWidth="1"/>
    <col min="15" max="15" width="13.875" customWidth="1"/>
    <col min="16" max="16" width="3.5" customWidth="1"/>
    <col min="17" max="17" width="7.625" customWidth="1"/>
    <col min="18" max="18" width="24.75" customWidth="1"/>
    <col min="19" max="19" width="10.25" customWidth="1"/>
    <col min="20" max="20" width="4.875" customWidth="1"/>
  </cols>
  <sheetData>
    <row r="1" ht="15"/>
    <row r="2" spans="2:20">
      <c r="B2" s="83" t="s">
        <v>0</v>
      </c>
      <c r="C2" s="84"/>
      <c r="D2" s="84"/>
      <c r="E2" s="84"/>
      <c r="F2" s="85" t="s">
        <v>1</v>
      </c>
      <c r="G2" s="84"/>
      <c r="H2" s="86"/>
      <c r="I2" s="85" t="s">
        <v>2</v>
      </c>
      <c r="J2" s="84"/>
      <c r="K2" s="86"/>
      <c r="L2" s="85" t="s">
        <v>144</v>
      </c>
      <c r="M2" s="84"/>
      <c r="N2" s="86"/>
      <c r="O2" s="85" t="s">
        <v>145</v>
      </c>
      <c r="P2" s="84"/>
      <c r="Q2" s="86"/>
      <c r="R2" s="21" t="s">
        <v>3</v>
      </c>
      <c r="S2" s="114" t="s">
        <v>4</v>
      </c>
      <c r="T2" s="115" t="s">
        <v>146</v>
      </c>
    </row>
    <row r="3" spans="2:20">
      <c r="B3" s="87" t="s">
        <v>9</v>
      </c>
      <c r="C3" s="88" t="s">
        <v>10</v>
      </c>
      <c r="D3" s="89" t="s">
        <v>11</v>
      </c>
      <c r="E3" s="88" t="s">
        <v>12</v>
      </c>
      <c r="F3" s="90" t="s">
        <v>10</v>
      </c>
      <c r="G3" s="89" t="s">
        <v>11</v>
      </c>
      <c r="H3" s="91" t="s">
        <v>13</v>
      </c>
      <c r="I3" s="88" t="s">
        <v>10</v>
      </c>
      <c r="J3" s="89" t="s">
        <v>11</v>
      </c>
      <c r="K3" s="91" t="s">
        <v>13</v>
      </c>
      <c r="L3" s="90" t="s">
        <v>10</v>
      </c>
      <c r="M3" s="89" t="s">
        <v>11</v>
      </c>
      <c r="N3" s="91" t="s">
        <v>13</v>
      </c>
      <c r="O3" s="88" t="s">
        <v>10</v>
      </c>
      <c r="P3" s="89" t="s">
        <v>11</v>
      </c>
      <c r="Q3" s="91" t="s">
        <v>13</v>
      </c>
      <c r="R3" s="116"/>
      <c r="S3" s="116"/>
      <c r="T3" s="117"/>
    </row>
    <row r="4" ht="16.5" spans="2:20">
      <c r="B4" s="92" t="s">
        <v>147</v>
      </c>
      <c r="C4" s="93" t="s">
        <v>148</v>
      </c>
      <c r="D4" s="94">
        <v>9</v>
      </c>
      <c r="E4" s="95" t="s">
        <v>149</v>
      </c>
      <c r="F4" s="96" t="s">
        <v>150</v>
      </c>
      <c r="G4" s="94">
        <v>11</v>
      </c>
      <c r="H4" s="97">
        <v>105.1</v>
      </c>
      <c r="I4" s="96" t="s">
        <v>27</v>
      </c>
      <c r="J4" s="94">
        <v>67</v>
      </c>
      <c r="K4" s="111">
        <v>104</v>
      </c>
      <c r="L4" s="96">
        <v>123568024</v>
      </c>
      <c r="M4" s="94">
        <v>26</v>
      </c>
      <c r="N4" s="97">
        <v>103</v>
      </c>
      <c r="O4" s="96" t="s">
        <v>23</v>
      </c>
      <c r="P4" s="94">
        <v>19</v>
      </c>
      <c r="Q4" s="111">
        <v>101.9</v>
      </c>
      <c r="R4" s="118">
        <f>AVERAGE(H4,K4,N4,Q4)</f>
        <v>103.5</v>
      </c>
      <c r="S4" s="119">
        <f>R4/108</f>
        <v>0.958333333333333</v>
      </c>
      <c r="T4" s="120">
        <f>RANK(R4,$R$4:$R$7)</f>
        <v>1</v>
      </c>
    </row>
    <row r="5" ht="15.75" spans="2:20">
      <c r="B5" s="98" t="s">
        <v>151</v>
      </c>
      <c r="C5" s="99" t="s">
        <v>46</v>
      </c>
      <c r="D5" s="100">
        <v>7</v>
      </c>
      <c r="E5" s="101" t="s">
        <v>152</v>
      </c>
      <c r="F5" s="102"/>
      <c r="G5" s="100"/>
      <c r="H5" s="103">
        <v>103.6</v>
      </c>
      <c r="I5" s="102"/>
      <c r="J5" s="100"/>
      <c r="K5" s="112">
        <v>104.2</v>
      </c>
      <c r="L5" s="102"/>
      <c r="M5" s="100"/>
      <c r="N5" s="103">
        <v>96</v>
      </c>
      <c r="O5" s="102"/>
      <c r="P5" s="100"/>
      <c r="Q5" s="121">
        <v>103</v>
      </c>
      <c r="R5" s="118">
        <f>AVERAGE(H5,K5,N5,Q5)</f>
        <v>101.7</v>
      </c>
      <c r="S5" s="119">
        <f>R5/108</f>
        <v>0.941666666666667</v>
      </c>
      <c r="T5" s="120">
        <f>RANK(R5,$R$4:$R$7)</f>
        <v>2</v>
      </c>
    </row>
    <row r="6" ht="15.75" spans="2:20">
      <c r="B6" s="98" t="s">
        <v>153</v>
      </c>
      <c r="C6" s="104" t="s">
        <v>40</v>
      </c>
      <c r="D6" s="100">
        <v>54</v>
      </c>
      <c r="E6" s="101" t="s">
        <v>154</v>
      </c>
      <c r="F6" s="102"/>
      <c r="G6" s="100"/>
      <c r="H6" s="103">
        <v>102.6</v>
      </c>
      <c r="I6" s="102"/>
      <c r="J6" s="100"/>
      <c r="K6" s="112">
        <v>101.7</v>
      </c>
      <c r="L6" s="102"/>
      <c r="M6" s="100"/>
      <c r="N6" s="103">
        <v>95</v>
      </c>
      <c r="O6" s="102"/>
      <c r="P6" s="100"/>
      <c r="Q6" s="112">
        <v>96.8</v>
      </c>
      <c r="R6" s="118">
        <f>AVERAGE(H6,K6,N6,Q6)</f>
        <v>99.025</v>
      </c>
      <c r="S6" s="119">
        <f>R6/108</f>
        <v>0.916898148148148</v>
      </c>
      <c r="T6" s="120">
        <f>RANK(R6,$R$4:$R$7)</f>
        <v>3</v>
      </c>
    </row>
    <row r="7" ht="15" spans="2:20">
      <c r="B7" s="105" t="s">
        <v>155</v>
      </c>
      <c r="C7" s="106" t="s">
        <v>20</v>
      </c>
      <c r="D7" s="107">
        <v>4</v>
      </c>
      <c r="E7" s="108" t="s">
        <v>156</v>
      </c>
      <c r="F7" s="109"/>
      <c r="G7" s="107"/>
      <c r="H7" s="110">
        <v>92.5</v>
      </c>
      <c r="I7" s="109"/>
      <c r="J7" s="107"/>
      <c r="K7" s="113">
        <v>89.9</v>
      </c>
      <c r="L7" s="109"/>
      <c r="M7" s="107"/>
      <c r="N7" s="110">
        <v>80.5</v>
      </c>
      <c r="O7" s="109"/>
      <c r="P7" s="107"/>
      <c r="Q7" s="113">
        <v>78.7</v>
      </c>
      <c r="R7" s="122">
        <f>AVERAGE(H7,K7,N7,Q7)</f>
        <v>85.4</v>
      </c>
      <c r="S7" s="123">
        <f>R7/108</f>
        <v>0.790740740740741</v>
      </c>
      <c r="T7" s="124">
        <f>RANK(R7,$R$4:$R$7)</f>
        <v>4</v>
      </c>
    </row>
  </sheetData>
  <mergeCells count="16">
    <mergeCell ref="B2:D2"/>
    <mergeCell ref="F2:H2"/>
    <mergeCell ref="I2:K2"/>
    <mergeCell ref="L2:N2"/>
    <mergeCell ref="O2:Q2"/>
    <mergeCell ref="F4:F7"/>
    <mergeCell ref="G4:G7"/>
    <mergeCell ref="I4:I7"/>
    <mergeCell ref="J4:J7"/>
    <mergeCell ref="L4:L7"/>
    <mergeCell ref="M4:M7"/>
    <mergeCell ref="O4:O7"/>
    <mergeCell ref="P4:P7"/>
    <mergeCell ref="R2:R3"/>
    <mergeCell ref="S2:S3"/>
    <mergeCell ref="T2:T3"/>
  </mergeCells>
  <conditionalFormatting sqref="R4:R7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{47a84de9-fa56-439c-b6ee-9e21d05bc262}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{5b7f25c2-2cfd-42f0-b5a8-eb60bcf94c9d}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a84de9-fa56-439c-b6ee-9e21d05bc262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5b7f25c2-2cfd-42f0-b5a8-eb60bcf94c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9"/>
  <sheetViews>
    <sheetView workbookViewId="0">
      <selection activeCell="M8" sqref="M8:M11"/>
    </sheetView>
  </sheetViews>
  <sheetFormatPr defaultColWidth="9" defaultRowHeight="14.25"/>
  <cols>
    <col min="2" max="2" width="7.5" customWidth="1"/>
    <col min="3" max="3" width="14.125" customWidth="1"/>
    <col min="4" max="4" width="52.5" customWidth="1"/>
    <col min="5" max="5" width="22.5" customWidth="1"/>
  </cols>
  <sheetData>
    <row r="1" ht="15"/>
    <row r="2" spans="2:14">
      <c r="B2" s="6" t="s">
        <v>0</v>
      </c>
      <c r="C2" s="7"/>
      <c r="D2" s="8"/>
      <c r="E2" s="9" t="s">
        <v>6</v>
      </c>
      <c r="F2" s="10" t="s">
        <v>7</v>
      </c>
      <c r="G2" s="11"/>
      <c r="H2" s="11"/>
      <c r="I2" s="11"/>
      <c r="J2" s="11"/>
      <c r="K2" s="59"/>
      <c r="L2" s="9" t="s">
        <v>3</v>
      </c>
      <c r="M2" s="9" t="s">
        <v>8</v>
      </c>
      <c r="N2" s="60" t="s">
        <v>4</v>
      </c>
    </row>
    <row r="3" ht="15" spans="2:14">
      <c r="B3" s="12" t="s">
        <v>9</v>
      </c>
      <c r="C3" s="13" t="s">
        <v>10</v>
      </c>
      <c r="D3" s="14" t="s">
        <v>12</v>
      </c>
      <c r="E3" s="15"/>
      <c r="F3" s="16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61" t="s">
        <v>107</v>
      </c>
      <c r="L3" s="15"/>
      <c r="M3" s="15"/>
      <c r="N3" s="62"/>
    </row>
    <row r="4" spans="2:14">
      <c r="B4" s="18" t="s">
        <v>147</v>
      </c>
      <c r="C4" s="19" t="s">
        <v>148</v>
      </c>
      <c r="D4" s="20" t="s">
        <v>149</v>
      </c>
      <c r="E4" s="21" t="s">
        <v>92</v>
      </c>
      <c r="F4" s="22">
        <v>14.5</v>
      </c>
      <c r="G4" s="23">
        <v>14</v>
      </c>
      <c r="H4" s="23">
        <v>29</v>
      </c>
      <c r="I4" s="23">
        <v>39.6</v>
      </c>
      <c r="J4" s="23">
        <v>8</v>
      </c>
      <c r="K4" s="63">
        <v>0</v>
      </c>
      <c r="L4" s="64">
        <f t="shared" ref="L4:L19" si="0">ROUND(SUM(F4:K4),1)</f>
        <v>105.1</v>
      </c>
      <c r="M4" s="65">
        <f>ROUND(AVERAGE(L4:L7),1)</f>
        <v>103.5</v>
      </c>
      <c r="N4" s="66">
        <f>M4/108</f>
        <v>0.958333333333333</v>
      </c>
    </row>
    <row r="5" spans="2:14">
      <c r="B5" s="24"/>
      <c r="C5" s="25"/>
      <c r="D5" s="26"/>
      <c r="E5" s="27" t="s">
        <v>27</v>
      </c>
      <c r="F5" s="28">
        <v>14.6</v>
      </c>
      <c r="G5" s="29">
        <v>14.5</v>
      </c>
      <c r="H5" s="29">
        <v>28.8</v>
      </c>
      <c r="I5" s="29">
        <v>38.8</v>
      </c>
      <c r="J5" s="29">
        <v>7.3</v>
      </c>
      <c r="K5" s="29">
        <v>0</v>
      </c>
      <c r="L5" s="67">
        <f t="shared" si="0"/>
        <v>104</v>
      </c>
      <c r="M5" s="68"/>
      <c r="N5" s="69"/>
    </row>
    <row r="6" spans="2:14">
      <c r="B6" s="24"/>
      <c r="C6" s="25"/>
      <c r="D6" s="26"/>
      <c r="E6" s="30">
        <v>123568024</v>
      </c>
      <c r="F6" s="28">
        <v>15</v>
      </c>
      <c r="G6" s="29">
        <v>13.5</v>
      </c>
      <c r="H6" s="29">
        <v>28</v>
      </c>
      <c r="I6" s="29">
        <v>38.5</v>
      </c>
      <c r="J6" s="29">
        <v>8</v>
      </c>
      <c r="K6" s="29">
        <v>0</v>
      </c>
      <c r="L6" s="67">
        <f t="shared" si="0"/>
        <v>103</v>
      </c>
      <c r="M6" s="68"/>
      <c r="N6" s="69"/>
    </row>
    <row r="7" spans="2:14">
      <c r="B7" s="31"/>
      <c r="C7" s="32"/>
      <c r="D7" s="33"/>
      <c r="E7" s="34" t="s">
        <v>23</v>
      </c>
      <c r="F7" s="35">
        <v>14.7</v>
      </c>
      <c r="G7" s="36">
        <v>14.1</v>
      </c>
      <c r="H7" s="36">
        <v>28.6</v>
      </c>
      <c r="I7" s="36">
        <v>38.5</v>
      </c>
      <c r="J7" s="36">
        <v>6</v>
      </c>
      <c r="K7" s="70">
        <v>0</v>
      </c>
      <c r="L7" s="67">
        <f t="shared" si="0"/>
        <v>101.9</v>
      </c>
      <c r="M7" s="71"/>
      <c r="N7" s="72"/>
    </row>
    <row r="8" spans="2:14">
      <c r="B8" s="24" t="s">
        <v>151</v>
      </c>
      <c r="C8" s="37" t="s">
        <v>46</v>
      </c>
      <c r="D8" s="26" t="s">
        <v>157</v>
      </c>
      <c r="E8" s="30" t="s">
        <v>92</v>
      </c>
      <c r="F8" s="38">
        <v>14.8</v>
      </c>
      <c r="G8" s="29">
        <v>13.7</v>
      </c>
      <c r="H8" s="29">
        <v>28.7</v>
      </c>
      <c r="I8" s="29">
        <v>38.5</v>
      </c>
      <c r="J8" s="29">
        <v>7.9</v>
      </c>
      <c r="K8" s="73">
        <v>0</v>
      </c>
      <c r="L8" s="74">
        <f t="shared" si="0"/>
        <v>103.6</v>
      </c>
      <c r="M8" s="68">
        <f>ROUND(AVERAGE(L8:L11),1)</f>
        <v>101.7</v>
      </c>
      <c r="N8" s="69">
        <f>M8/108</f>
        <v>0.941666666666667</v>
      </c>
    </row>
    <row r="9" spans="2:14">
      <c r="B9" s="39"/>
      <c r="C9" s="40"/>
      <c r="D9" s="26"/>
      <c r="E9" s="27" t="s">
        <v>27</v>
      </c>
      <c r="F9" s="28">
        <v>14.9</v>
      </c>
      <c r="G9" s="29">
        <v>14.5</v>
      </c>
      <c r="H9" s="29">
        <v>29.4</v>
      </c>
      <c r="I9" s="29">
        <v>38.5</v>
      </c>
      <c r="J9" s="29">
        <v>6.9</v>
      </c>
      <c r="K9" s="73">
        <v>0</v>
      </c>
      <c r="L9" s="67">
        <f t="shared" si="0"/>
        <v>104.2</v>
      </c>
      <c r="M9" s="68"/>
      <c r="N9" s="69"/>
    </row>
    <row r="10" spans="2:14">
      <c r="B10" s="39"/>
      <c r="C10" s="40"/>
      <c r="D10" s="26"/>
      <c r="E10" s="30">
        <v>123568024</v>
      </c>
      <c r="F10" s="28">
        <v>14</v>
      </c>
      <c r="G10" s="29">
        <v>13.5</v>
      </c>
      <c r="H10" s="29">
        <v>27.5</v>
      </c>
      <c r="I10" s="29">
        <v>36</v>
      </c>
      <c r="J10" s="29">
        <v>5</v>
      </c>
      <c r="K10" s="73">
        <v>0</v>
      </c>
      <c r="L10" s="67">
        <f t="shared" si="0"/>
        <v>96</v>
      </c>
      <c r="M10" s="68"/>
      <c r="N10" s="69"/>
    </row>
    <row r="11" spans="2:14">
      <c r="B11" s="41"/>
      <c r="C11" s="42"/>
      <c r="D11" s="26"/>
      <c r="E11" s="34" t="s">
        <v>23</v>
      </c>
      <c r="F11" s="43">
        <v>15</v>
      </c>
      <c r="G11" s="44">
        <v>15</v>
      </c>
      <c r="H11" s="29">
        <v>28</v>
      </c>
      <c r="I11" s="29">
        <v>38</v>
      </c>
      <c r="J11" s="29">
        <v>7</v>
      </c>
      <c r="K11" s="73">
        <v>0</v>
      </c>
      <c r="L11" s="75">
        <f t="shared" si="0"/>
        <v>103</v>
      </c>
      <c r="M11" s="68"/>
      <c r="N11" s="69"/>
    </row>
    <row r="12" spans="2:14">
      <c r="B12" s="31" t="s">
        <v>153</v>
      </c>
      <c r="C12" s="45" t="s">
        <v>40</v>
      </c>
      <c r="D12" s="46" t="s">
        <v>158</v>
      </c>
      <c r="E12" s="47" t="s">
        <v>92</v>
      </c>
      <c r="F12" s="48">
        <v>13.4</v>
      </c>
      <c r="G12" s="49">
        <v>14.8</v>
      </c>
      <c r="H12" s="49">
        <v>28.5</v>
      </c>
      <c r="I12" s="49">
        <v>38.6</v>
      </c>
      <c r="J12" s="49">
        <v>7.3</v>
      </c>
      <c r="K12" s="76">
        <v>0</v>
      </c>
      <c r="L12" s="74">
        <f t="shared" si="0"/>
        <v>102.6</v>
      </c>
      <c r="M12" s="77">
        <f>ROUND(AVERAGE(L12:L15),1)</f>
        <v>99</v>
      </c>
      <c r="N12" s="78">
        <f>M12/108</f>
        <v>0.916666666666667</v>
      </c>
    </row>
    <row r="13" spans="2:14">
      <c r="B13" s="31"/>
      <c r="C13" s="50"/>
      <c r="D13" s="26"/>
      <c r="E13" s="27" t="s">
        <v>27</v>
      </c>
      <c r="F13" s="38">
        <v>14.5</v>
      </c>
      <c r="G13" s="44">
        <v>15</v>
      </c>
      <c r="H13" s="29">
        <v>29.4</v>
      </c>
      <c r="I13" s="29">
        <v>37.3</v>
      </c>
      <c r="J13" s="29">
        <v>5.5</v>
      </c>
      <c r="K13" s="73">
        <v>0</v>
      </c>
      <c r="L13" s="67">
        <f t="shared" si="0"/>
        <v>101.7</v>
      </c>
      <c r="M13" s="68"/>
      <c r="N13" s="69"/>
    </row>
    <row r="14" spans="2:14">
      <c r="B14" s="31"/>
      <c r="C14" s="50"/>
      <c r="D14" s="26"/>
      <c r="E14" s="30">
        <v>123568024</v>
      </c>
      <c r="F14" s="43">
        <v>15</v>
      </c>
      <c r="G14" s="44">
        <v>14.5</v>
      </c>
      <c r="H14" s="29">
        <v>25</v>
      </c>
      <c r="I14" s="29">
        <v>34.5</v>
      </c>
      <c r="J14" s="29">
        <v>6</v>
      </c>
      <c r="K14" s="73">
        <v>0</v>
      </c>
      <c r="L14" s="67">
        <f t="shared" si="0"/>
        <v>95</v>
      </c>
      <c r="M14" s="68"/>
      <c r="N14" s="69"/>
    </row>
    <row r="15" spans="2:14">
      <c r="B15" s="31"/>
      <c r="C15" s="32"/>
      <c r="D15" s="33"/>
      <c r="E15" s="34" t="s">
        <v>23</v>
      </c>
      <c r="F15" s="35">
        <v>13.7</v>
      </c>
      <c r="G15" s="51">
        <v>14.5</v>
      </c>
      <c r="H15" s="36">
        <v>27.4</v>
      </c>
      <c r="I15" s="36">
        <v>37.2</v>
      </c>
      <c r="J15" s="36">
        <v>4</v>
      </c>
      <c r="K15" s="70">
        <v>0</v>
      </c>
      <c r="L15" s="75">
        <f t="shared" si="0"/>
        <v>96.8</v>
      </c>
      <c r="M15" s="71"/>
      <c r="N15" s="72"/>
    </row>
    <row r="16" spans="2:14">
      <c r="B16" s="24" t="s">
        <v>155</v>
      </c>
      <c r="C16" s="37" t="s">
        <v>20</v>
      </c>
      <c r="D16" s="26" t="s">
        <v>156</v>
      </c>
      <c r="E16" s="47" t="s">
        <v>92</v>
      </c>
      <c r="F16" s="28">
        <v>13.5</v>
      </c>
      <c r="G16" s="29">
        <v>13.2</v>
      </c>
      <c r="H16" s="29">
        <v>25</v>
      </c>
      <c r="I16" s="29">
        <v>35.8</v>
      </c>
      <c r="J16" s="29">
        <v>5</v>
      </c>
      <c r="K16" s="73">
        <v>0</v>
      </c>
      <c r="L16" s="67">
        <f t="shared" si="0"/>
        <v>92.5</v>
      </c>
      <c r="M16" s="68">
        <f>ROUND(AVERAGE(L16:L19),1)</f>
        <v>85.5</v>
      </c>
      <c r="N16" s="69">
        <f>M16/108</f>
        <v>0.791666666666667</v>
      </c>
    </row>
    <row r="17" spans="2:14">
      <c r="B17" s="39"/>
      <c r="C17" s="40"/>
      <c r="D17" s="26"/>
      <c r="E17" s="27" t="s">
        <v>27</v>
      </c>
      <c r="F17" s="28">
        <v>14</v>
      </c>
      <c r="G17" s="44">
        <v>12.5</v>
      </c>
      <c r="H17" s="29">
        <v>26.3</v>
      </c>
      <c r="I17" s="29">
        <v>33.5</v>
      </c>
      <c r="J17" s="29">
        <v>3.5</v>
      </c>
      <c r="K17" s="73">
        <v>0</v>
      </c>
      <c r="L17" s="67">
        <f t="shared" si="0"/>
        <v>89.8</v>
      </c>
      <c r="M17" s="68"/>
      <c r="N17" s="69"/>
    </row>
    <row r="18" spans="2:14">
      <c r="B18" s="39"/>
      <c r="C18" s="40"/>
      <c r="D18" s="26"/>
      <c r="E18" s="30">
        <v>123568024</v>
      </c>
      <c r="F18" s="28">
        <v>14</v>
      </c>
      <c r="G18" s="52">
        <v>12</v>
      </c>
      <c r="H18" s="29">
        <v>24</v>
      </c>
      <c r="I18" s="29">
        <v>30</v>
      </c>
      <c r="J18" s="29">
        <v>1</v>
      </c>
      <c r="K18" s="73">
        <v>0</v>
      </c>
      <c r="L18" s="67">
        <f t="shared" si="0"/>
        <v>81</v>
      </c>
      <c r="M18" s="68"/>
      <c r="N18" s="69"/>
    </row>
    <row r="19" ht="15" spans="2:14">
      <c r="B19" s="53"/>
      <c r="C19" s="54"/>
      <c r="D19" s="55"/>
      <c r="E19" s="56" t="s">
        <v>23</v>
      </c>
      <c r="F19" s="57">
        <v>13.7</v>
      </c>
      <c r="G19" s="58">
        <v>11</v>
      </c>
      <c r="H19" s="58">
        <v>23</v>
      </c>
      <c r="I19" s="58">
        <v>28.5</v>
      </c>
      <c r="J19" s="58">
        <v>2.5</v>
      </c>
      <c r="K19" s="79">
        <v>0</v>
      </c>
      <c r="L19" s="80">
        <f t="shared" si="0"/>
        <v>78.7</v>
      </c>
      <c r="M19" s="81"/>
      <c r="N19" s="82"/>
    </row>
  </sheetData>
  <mergeCells count="26">
    <mergeCell ref="B2:D2"/>
    <mergeCell ref="F2:K2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2:E3"/>
    <mergeCell ref="L2:L3"/>
    <mergeCell ref="M2:M3"/>
    <mergeCell ref="M4:M7"/>
    <mergeCell ref="M8:M11"/>
    <mergeCell ref="M12:M15"/>
    <mergeCell ref="M16:M19"/>
    <mergeCell ref="N2:N3"/>
    <mergeCell ref="N4:N7"/>
    <mergeCell ref="N8:N11"/>
    <mergeCell ref="N12:N15"/>
    <mergeCell ref="N16:N19"/>
  </mergeCells>
  <conditionalFormatting sqref="F4:F19">
    <cfRule type="colorScale" priority="6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8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7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9">
    <cfRule type="colorScale" priority="4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5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19">
    <cfRule type="colorScale" priority="3">
      <colorScale>
        <cfvo type="num" val="24"/>
        <cfvo type="num" val="27"/>
        <cfvo type="num" val="30"/>
        <color rgb="FFF8696B"/>
        <color rgb="FFFFEB84"/>
        <color rgb="FF63BE7B"/>
      </colorScale>
    </cfRule>
    <cfRule type="colorScale" priority="7">
      <colorScale>
        <cfvo type="num" val="22.5"/>
        <cfvo type="percent" val="50"/>
        <cfvo type="num" val="30"/>
        <color rgb="FFF8696B"/>
        <color rgb="FFFFEB84"/>
        <color rgb="FF63BE7B"/>
      </colorScale>
    </cfRule>
    <cfRule type="colorScale" priority="1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9">
    <cfRule type="colorScale" priority="2">
      <colorScale>
        <cfvo type="num" val="32"/>
        <cfvo type="num" val="36"/>
        <cfvo type="num" val="40"/>
        <color rgb="FFF8696B"/>
        <color rgb="FFFFEB84"/>
        <color rgb="FF63BE7B"/>
      </colorScale>
    </cfRule>
    <cfRule type="colorScale" priority="1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9">
    <cfRule type="colorScale" priority="1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2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9">
    <cfRule type="cellIs" dxfId="0" priority="12" operator="lessThan">
      <formula>0</formula>
    </cfRule>
  </conditionalFormatting>
  <conditionalFormatting sqref="F4:G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5"/>
  <sheetViews>
    <sheetView tabSelected="1" workbookViewId="0">
      <selection activeCell="L17" sqref="L17"/>
    </sheetView>
  </sheetViews>
  <sheetFormatPr defaultColWidth="9" defaultRowHeight="14.25" outlineLevelCol="7"/>
  <cols>
    <col min="2" max="2" width="10.875" customWidth="1"/>
    <col min="3" max="3" width="14.5" customWidth="1"/>
    <col min="4" max="6" width="6.875" customWidth="1"/>
    <col min="7" max="7" width="7" customWidth="1"/>
    <col min="8" max="8" width="10" customWidth="1"/>
  </cols>
  <sheetData>
    <row r="2" ht="16.5" spans="2:8">
      <c r="B2" s="1" t="s">
        <v>159</v>
      </c>
      <c r="C2" s="1" t="s">
        <v>160</v>
      </c>
      <c r="D2" s="1" t="s">
        <v>161</v>
      </c>
      <c r="E2" s="1" t="s">
        <v>162</v>
      </c>
      <c r="F2" s="1" t="s">
        <v>163</v>
      </c>
      <c r="G2" s="1" t="s">
        <v>54</v>
      </c>
      <c r="H2" s="1" t="s">
        <v>164</v>
      </c>
    </row>
    <row r="3" ht="16.5" spans="2:8">
      <c r="B3" s="2">
        <f>RANK(G3,G$3:G$15,0)</f>
        <v>1</v>
      </c>
      <c r="C3" s="1" t="s">
        <v>24</v>
      </c>
      <c r="D3" s="3">
        <v>195.4</v>
      </c>
      <c r="E3" s="4">
        <v>101.9</v>
      </c>
      <c r="F3" s="3">
        <v>103.5</v>
      </c>
      <c r="G3" s="3">
        <f>SUM(D3:F3)</f>
        <v>400.8</v>
      </c>
      <c r="H3" s="1" t="s">
        <v>165</v>
      </c>
    </row>
    <row r="4" ht="16.5" spans="2:8">
      <c r="B4" s="2">
        <f>RANK(G4,G$3:G$15,0)</f>
        <v>2</v>
      </c>
      <c r="C4" s="5" t="s">
        <v>40</v>
      </c>
      <c r="D4" s="3">
        <v>187</v>
      </c>
      <c r="E4" s="4">
        <v>99.3</v>
      </c>
      <c r="F4" s="3">
        <v>99.025</v>
      </c>
      <c r="G4" s="3">
        <f>SUM(D4:F4)</f>
        <v>385.325</v>
      </c>
      <c r="H4" s="1" t="s">
        <v>166</v>
      </c>
    </row>
    <row r="5" ht="16.5" spans="2:8">
      <c r="B5" s="2">
        <f>RANK(G5,G$3:G$15,0)</f>
        <v>3</v>
      </c>
      <c r="C5" s="5" t="s">
        <v>46</v>
      </c>
      <c r="D5" s="3">
        <v>185.5</v>
      </c>
      <c r="E5" s="4">
        <v>95.8</v>
      </c>
      <c r="F5" s="3">
        <v>101.7</v>
      </c>
      <c r="G5" s="3">
        <f>SUM(D5:F5)</f>
        <v>383</v>
      </c>
      <c r="H5" s="1" t="s">
        <v>167</v>
      </c>
    </row>
    <row r="6" ht="16.5" spans="2:8">
      <c r="B6" s="2">
        <f>RANK(G6,G$3:G$15,0)</f>
        <v>4</v>
      </c>
      <c r="C6" s="1" t="s">
        <v>20</v>
      </c>
      <c r="D6" s="3">
        <v>182.5</v>
      </c>
      <c r="E6" s="4">
        <v>95.9</v>
      </c>
      <c r="F6" s="3">
        <v>85.4</v>
      </c>
      <c r="G6" s="3">
        <f>SUM(D6:F6)</f>
        <v>363.8</v>
      </c>
      <c r="H6" s="1" t="s">
        <v>168</v>
      </c>
    </row>
    <row r="7" ht="16.5" spans="2:8">
      <c r="B7" s="2">
        <f>RANK(G7,G$3:G$15,0)</f>
        <v>5</v>
      </c>
      <c r="C7" s="1" t="s">
        <v>28</v>
      </c>
      <c r="D7" s="3">
        <v>188.1</v>
      </c>
      <c r="E7" s="4">
        <v>88.2</v>
      </c>
      <c r="F7" s="3"/>
      <c r="G7" s="3">
        <f>SUM(D7:F7)</f>
        <v>276.3</v>
      </c>
      <c r="H7" s="1" t="s">
        <v>169</v>
      </c>
    </row>
    <row r="8" ht="16.5" spans="2:8">
      <c r="B8" s="2">
        <f>RANK(G8,G$3:G$15,0)</f>
        <v>6</v>
      </c>
      <c r="C8" s="1" t="s">
        <v>35</v>
      </c>
      <c r="D8" s="3">
        <v>177.3</v>
      </c>
      <c r="E8" s="4">
        <v>93.2</v>
      </c>
      <c r="F8" s="3"/>
      <c r="G8" s="3">
        <f>SUM(D8:F8)</f>
        <v>270.5</v>
      </c>
      <c r="H8" s="1" t="s">
        <v>169</v>
      </c>
    </row>
    <row r="9" ht="16.5" spans="2:8">
      <c r="B9" s="2">
        <f>RANK(G9,G$3:G$15,0)</f>
        <v>7</v>
      </c>
      <c r="C9" s="1" t="s">
        <v>84</v>
      </c>
      <c r="D9" s="3">
        <v>169.9</v>
      </c>
      <c r="E9" s="4">
        <v>92.6</v>
      </c>
      <c r="F9" s="3"/>
      <c r="G9" s="3">
        <f>SUM(D9:F9)</f>
        <v>262.5</v>
      </c>
      <c r="H9" s="1" t="s">
        <v>169</v>
      </c>
    </row>
    <row r="10" ht="16.5" spans="2:8">
      <c r="B10" s="2">
        <f>RANK(G10,G$3:G$15,0)</f>
        <v>8</v>
      </c>
      <c r="C10" s="1" t="s">
        <v>19</v>
      </c>
      <c r="D10" s="3">
        <v>95.3</v>
      </c>
      <c r="E10" s="4">
        <v>90.7</v>
      </c>
      <c r="F10" s="3"/>
      <c r="G10" s="3">
        <f>SUM(D10:F10)</f>
        <v>186</v>
      </c>
      <c r="H10" s="1" t="s">
        <v>169</v>
      </c>
    </row>
    <row r="11" ht="16.5" spans="2:8">
      <c r="B11" s="2">
        <f>RANK(G11,G$3:G$15,0)</f>
        <v>9</v>
      </c>
      <c r="C11" s="1" t="s">
        <v>52</v>
      </c>
      <c r="D11" s="3">
        <v>185.5</v>
      </c>
      <c r="E11" s="4">
        <v>0</v>
      </c>
      <c r="F11" s="3"/>
      <c r="G11" s="3">
        <f>SUM(D11:F11)</f>
        <v>185.5</v>
      </c>
      <c r="H11" s="1" t="s">
        <v>169</v>
      </c>
    </row>
    <row r="12" ht="16.5" spans="2:8">
      <c r="B12" s="2">
        <f>RANK(G12,G$3:G$15,0)</f>
        <v>10</v>
      </c>
      <c r="C12" s="1" t="s">
        <v>32</v>
      </c>
      <c r="D12" s="3">
        <v>178.4</v>
      </c>
      <c r="E12" s="4"/>
      <c r="F12" s="3"/>
      <c r="G12" s="3">
        <f>SUM(D12:F12)</f>
        <v>178.4</v>
      </c>
      <c r="H12" s="1" t="s">
        <v>170</v>
      </c>
    </row>
    <row r="13" ht="16.5" spans="2:8">
      <c r="B13" s="2">
        <f>RANK(G13,G$3:G$15,0)</f>
        <v>11</v>
      </c>
      <c r="C13" s="1" t="s">
        <v>99</v>
      </c>
      <c r="D13" s="3">
        <v>171.8</v>
      </c>
      <c r="E13" s="4"/>
      <c r="F13" s="3"/>
      <c r="G13" s="3">
        <f>SUM(D13:F13)</f>
        <v>171.8</v>
      </c>
      <c r="H13" s="1" t="s">
        <v>170</v>
      </c>
    </row>
    <row r="14" ht="16.5" spans="2:8">
      <c r="B14" s="2">
        <f>RANK(G14,G$3:G$15,0)</f>
        <v>12</v>
      </c>
      <c r="C14" s="1" t="s">
        <v>36</v>
      </c>
      <c r="D14" s="3">
        <v>165.3</v>
      </c>
      <c r="E14" s="4"/>
      <c r="F14" s="3"/>
      <c r="G14" s="3">
        <f>SUM(D14:F14)</f>
        <v>165.3</v>
      </c>
      <c r="H14" s="1" t="s">
        <v>170</v>
      </c>
    </row>
    <row r="15" ht="16.5" spans="2:8">
      <c r="B15" s="2">
        <f>RANK(G15,G$3:G$15,0)</f>
        <v>13</v>
      </c>
      <c r="C15" s="1" t="s">
        <v>50</v>
      </c>
      <c r="D15" s="3">
        <v>28.8</v>
      </c>
      <c r="E15" s="4"/>
      <c r="F15" s="3"/>
      <c r="G15" s="3">
        <f>SUM(D15:F15)</f>
        <v>28.8</v>
      </c>
      <c r="H15" s="1" t="s">
        <v>170</v>
      </c>
    </row>
  </sheetData>
  <sortState ref="B3:I15">
    <sortCondition ref="G3:G15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27"/>
  <sheetViews>
    <sheetView workbookViewId="0">
      <selection activeCell="B2" sqref="B2:E2"/>
    </sheetView>
  </sheetViews>
  <sheetFormatPr defaultColWidth="9" defaultRowHeight="14.25"/>
  <cols>
    <col min="2" max="2" width="7.5" customWidth="1"/>
    <col min="3" max="3" width="15.625" customWidth="1"/>
    <col min="4" max="4" width="3.625" customWidth="1"/>
    <col min="5" max="5" width="41.625" customWidth="1"/>
    <col min="6" max="6" width="19.5" customWidth="1"/>
    <col min="7" max="7" width="3.875" customWidth="1"/>
    <col min="8" max="8" width="5.5" customWidth="1"/>
    <col min="9" max="9" width="21.625" customWidth="1"/>
    <col min="10" max="10" width="3.625" customWidth="1"/>
    <col min="11" max="11" width="5.5" customWidth="1"/>
    <col min="13" max="13" width="10.25" customWidth="1"/>
    <col min="14" max="14" width="10.625" customWidth="1"/>
    <col min="17" max="17" width="15.625" customWidth="1"/>
    <col min="18" max="18" width="19.5" customWidth="1"/>
    <col min="26" max="26" width="9.5" customWidth="1"/>
  </cols>
  <sheetData>
    <row r="2" spans="2:26">
      <c r="B2" s="275" t="s">
        <v>0</v>
      </c>
      <c r="C2" s="276"/>
      <c r="D2" s="276"/>
      <c r="E2" s="277"/>
      <c r="F2" s="275" t="s">
        <v>1</v>
      </c>
      <c r="G2" s="276"/>
      <c r="H2" s="277"/>
      <c r="I2" s="275" t="s">
        <v>2</v>
      </c>
      <c r="J2" s="276"/>
      <c r="K2" s="277"/>
      <c r="L2" s="47" t="s">
        <v>3</v>
      </c>
      <c r="M2" s="284" t="s">
        <v>4</v>
      </c>
      <c r="N2" s="284" t="s">
        <v>5</v>
      </c>
      <c r="P2" s="275" t="s">
        <v>0</v>
      </c>
      <c r="Q2" s="277"/>
      <c r="R2" s="287" t="s">
        <v>6</v>
      </c>
      <c r="S2" s="288" t="s">
        <v>7</v>
      </c>
      <c r="T2" s="289"/>
      <c r="U2" s="289"/>
      <c r="V2" s="289"/>
      <c r="W2" s="289"/>
      <c r="X2" s="287" t="s">
        <v>3</v>
      </c>
      <c r="Y2" s="287" t="s">
        <v>8</v>
      </c>
      <c r="Z2" s="287" t="s">
        <v>4</v>
      </c>
    </row>
    <row r="3" spans="2:26">
      <c r="B3" s="275" t="s">
        <v>9</v>
      </c>
      <c r="C3" s="278" t="s">
        <v>10</v>
      </c>
      <c r="D3" s="279" t="s">
        <v>11</v>
      </c>
      <c r="E3" s="88" t="s">
        <v>12</v>
      </c>
      <c r="F3" s="90" t="s">
        <v>10</v>
      </c>
      <c r="G3" s="89" t="s">
        <v>11</v>
      </c>
      <c r="H3" s="91" t="s">
        <v>13</v>
      </c>
      <c r="I3" s="88" t="s">
        <v>10</v>
      </c>
      <c r="J3" s="89" t="s">
        <v>11</v>
      </c>
      <c r="K3" s="91" t="s">
        <v>13</v>
      </c>
      <c r="L3" s="130"/>
      <c r="M3" s="116"/>
      <c r="N3" s="130"/>
      <c r="P3" s="90" t="s">
        <v>9</v>
      </c>
      <c r="Q3" s="91" t="s">
        <v>10</v>
      </c>
      <c r="R3" s="160"/>
      <c r="S3" s="290" t="s">
        <v>14</v>
      </c>
      <c r="T3" s="291" t="s">
        <v>15</v>
      </c>
      <c r="U3" s="291" t="s">
        <v>16</v>
      </c>
      <c r="V3" s="291" t="s">
        <v>17</v>
      </c>
      <c r="W3" s="291" t="s">
        <v>18</v>
      </c>
      <c r="X3" s="160"/>
      <c r="Y3" s="293"/>
      <c r="Z3" s="293"/>
    </row>
    <row r="4" spans="2:26">
      <c r="B4" s="25">
        <v>1</v>
      </c>
      <c r="C4" s="126" t="s">
        <v>50</v>
      </c>
      <c r="D4" s="280">
        <v>38</v>
      </c>
      <c r="E4" s="190" t="s">
        <v>51</v>
      </c>
      <c r="F4" s="96">
        <v>1168438795</v>
      </c>
      <c r="G4" s="94">
        <v>11</v>
      </c>
      <c r="H4" s="97">
        <v>85</v>
      </c>
      <c r="I4" s="96" t="s">
        <v>20</v>
      </c>
      <c r="J4" s="94">
        <v>4</v>
      </c>
      <c r="K4" s="97">
        <v>78</v>
      </c>
      <c r="L4" s="282">
        <f>ROUND(AVERAGE(H4,K4),1)</f>
        <v>81.5</v>
      </c>
      <c r="M4" s="285">
        <f>ROUND(L4,1)/105</f>
        <v>0.776190476190476</v>
      </c>
      <c r="N4" s="286">
        <f>RANK(L4,L$4:L$15)</f>
        <v>1</v>
      </c>
      <c r="P4" s="42">
        <v>1</v>
      </c>
      <c r="Q4" s="93" t="s">
        <v>50</v>
      </c>
      <c r="R4" s="47">
        <v>1168438795</v>
      </c>
      <c r="S4" s="49">
        <v>14.1</v>
      </c>
      <c r="T4" s="49">
        <v>13.3</v>
      </c>
      <c r="U4" s="49">
        <v>23.8</v>
      </c>
      <c r="V4" s="49">
        <v>30.8</v>
      </c>
      <c r="W4" s="49">
        <v>3</v>
      </c>
      <c r="X4" s="74">
        <f>ROUND(SUM(S4:W4),1)</f>
        <v>85</v>
      </c>
      <c r="Y4" s="77">
        <f>ROUND(AVERAGE(X4:X5),1)</f>
        <v>81.5</v>
      </c>
      <c r="Z4" s="294">
        <f>Y4/105</f>
        <v>0.776190476190476</v>
      </c>
    </row>
    <row r="5" spans="2:26">
      <c r="B5" s="25">
        <v>2</v>
      </c>
      <c r="C5" s="126" t="s">
        <v>52</v>
      </c>
      <c r="D5" s="280">
        <v>56</v>
      </c>
      <c r="E5" s="190" t="s">
        <v>53</v>
      </c>
      <c r="F5" s="96">
        <v>1168438795</v>
      </c>
      <c r="G5" s="281">
        <v>11</v>
      </c>
      <c r="H5" s="282">
        <v>60.1</v>
      </c>
      <c r="I5" s="275" t="s">
        <v>23</v>
      </c>
      <c r="J5" s="281">
        <v>19</v>
      </c>
      <c r="K5" s="282">
        <v>71.5</v>
      </c>
      <c r="L5" s="282">
        <f>ROUND(AVERAGE(H5,K5),1)</f>
        <v>65.8</v>
      </c>
      <c r="M5" s="285">
        <f>ROUND(L5,1)/105</f>
        <v>0.626666666666667</v>
      </c>
      <c r="N5" s="286">
        <f>RANK(L5,L$4:L$15)</f>
        <v>2</v>
      </c>
      <c r="P5" s="25"/>
      <c r="Q5" s="126"/>
      <c r="R5" s="34" t="s">
        <v>20</v>
      </c>
      <c r="S5" s="29">
        <v>11.5</v>
      </c>
      <c r="T5" s="29">
        <v>11</v>
      </c>
      <c r="U5" s="29">
        <v>25</v>
      </c>
      <c r="V5" s="29">
        <v>28</v>
      </c>
      <c r="W5" s="29">
        <v>2.5</v>
      </c>
      <c r="X5" s="75">
        <f>ROUND(SUM(S5:W5),1)</f>
        <v>78</v>
      </c>
      <c r="Y5" s="71"/>
      <c r="Z5" s="295"/>
    </row>
    <row r="6" spans="2:26">
      <c r="B6" s="25"/>
      <c r="C6" s="126"/>
      <c r="D6" s="280"/>
      <c r="E6" s="283"/>
      <c r="F6" s="275"/>
      <c r="G6" s="281"/>
      <c r="H6" s="282"/>
      <c r="I6" s="96"/>
      <c r="J6" s="94"/>
      <c r="K6" s="282"/>
      <c r="L6" s="282"/>
      <c r="M6" s="285"/>
      <c r="N6" s="286"/>
      <c r="P6" s="42">
        <v>2</v>
      </c>
      <c r="Q6" s="93" t="s">
        <v>52</v>
      </c>
      <c r="R6" s="47">
        <v>1168438795</v>
      </c>
      <c r="S6" s="49">
        <v>13</v>
      </c>
      <c r="T6" s="49">
        <v>9.2</v>
      </c>
      <c r="U6" s="49">
        <v>16.4</v>
      </c>
      <c r="V6" s="49">
        <v>20</v>
      </c>
      <c r="W6" s="49">
        <v>1.5</v>
      </c>
      <c r="X6" s="74">
        <f>ROUND(SUM(S6:W6),1)</f>
        <v>60.1</v>
      </c>
      <c r="Y6" s="77">
        <f>ROUND(AVERAGE(X6:X7),1)</f>
        <v>65.8</v>
      </c>
      <c r="Z6" s="294">
        <f>Y6/105</f>
        <v>0.626666666666667</v>
      </c>
    </row>
    <row r="7" spans="2:26">
      <c r="B7" s="25"/>
      <c r="C7" s="126"/>
      <c r="D7" s="280"/>
      <c r="E7" s="283"/>
      <c r="F7" s="275"/>
      <c r="G7" s="281"/>
      <c r="H7" s="282"/>
      <c r="I7" s="275"/>
      <c r="J7" s="281"/>
      <c r="K7" s="282"/>
      <c r="L7" s="282"/>
      <c r="M7" s="285"/>
      <c r="N7" s="286"/>
      <c r="P7" s="25"/>
      <c r="Q7" s="126"/>
      <c r="R7" s="34" t="s">
        <v>23</v>
      </c>
      <c r="S7" s="36">
        <v>14</v>
      </c>
      <c r="T7" s="36">
        <v>12.5</v>
      </c>
      <c r="U7" s="36">
        <v>20</v>
      </c>
      <c r="V7" s="36">
        <v>22</v>
      </c>
      <c r="W7" s="36">
        <v>3</v>
      </c>
      <c r="X7" s="74">
        <f>ROUND(SUM(S7:W7),1)</f>
        <v>71.5</v>
      </c>
      <c r="Y7" s="71"/>
      <c r="Z7" s="295"/>
    </row>
    <row r="8" spans="2:26">
      <c r="B8" s="25"/>
      <c r="C8" s="126"/>
      <c r="D8" s="280"/>
      <c r="E8" s="283"/>
      <c r="F8" s="275"/>
      <c r="G8" s="281"/>
      <c r="H8" s="282"/>
      <c r="I8" s="96"/>
      <c r="J8" s="94"/>
      <c r="K8" s="282"/>
      <c r="L8" s="282"/>
      <c r="M8" s="285"/>
      <c r="N8" s="286"/>
      <c r="P8" s="42"/>
      <c r="Q8" s="93"/>
      <c r="R8" s="47"/>
      <c r="S8" s="29"/>
      <c r="T8" s="29"/>
      <c r="U8" s="29"/>
      <c r="V8" s="29"/>
      <c r="W8" s="29"/>
      <c r="X8" s="74"/>
      <c r="Y8" s="77"/>
      <c r="Z8" s="294"/>
    </row>
    <row r="9" spans="2:26">
      <c r="B9" s="25"/>
      <c r="C9" s="126"/>
      <c r="D9" s="280"/>
      <c r="E9" s="283"/>
      <c r="F9" s="275"/>
      <c r="G9" s="281"/>
      <c r="H9" s="282"/>
      <c r="I9" s="275"/>
      <c r="J9" s="281"/>
      <c r="K9" s="282"/>
      <c r="L9" s="282"/>
      <c r="M9" s="285"/>
      <c r="N9" s="286"/>
      <c r="P9" s="25"/>
      <c r="Q9" s="126"/>
      <c r="R9" s="34"/>
      <c r="S9" s="36"/>
      <c r="T9" s="36"/>
      <c r="U9" s="36"/>
      <c r="V9" s="36"/>
      <c r="W9" s="36"/>
      <c r="X9" s="75"/>
      <c r="Y9" s="71"/>
      <c r="Z9" s="295"/>
    </row>
    <row r="10" spans="2:26">
      <c r="B10" s="25"/>
      <c r="C10" s="126"/>
      <c r="D10" s="280"/>
      <c r="E10" s="283"/>
      <c r="F10" s="275"/>
      <c r="G10" s="281"/>
      <c r="H10" s="282"/>
      <c r="I10" s="96"/>
      <c r="J10" s="94"/>
      <c r="K10" s="282"/>
      <c r="L10" s="282"/>
      <c r="M10" s="285"/>
      <c r="N10" s="286"/>
      <c r="P10" s="42"/>
      <c r="Q10" s="93"/>
      <c r="R10" s="47"/>
      <c r="S10" s="49"/>
      <c r="T10" s="49"/>
      <c r="U10" s="49"/>
      <c r="V10" s="49"/>
      <c r="W10" s="49"/>
      <c r="X10" s="74"/>
      <c r="Y10" s="77"/>
      <c r="Z10" s="294"/>
    </row>
    <row r="11" spans="2:26">
      <c r="B11" s="25"/>
      <c r="C11" s="126"/>
      <c r="D11" s="280"/>
      <c r="E11" s="283"/>
      <c r="F11" s="275"/>
      <c r="G11" s="281"/>
      <c r="H11" s="282"/>
      <c r="I11" s="275"/>
      <c r="J11" s="281"/>
      <c r="K11" s="282"/>
      <c r="L11" s="282"/>
      <c r="M11" s="285"/>
      <c r="N11" s="286"/>
      <c r="P11" s="25"/>
      <c r="Q11" s="126"/>
      <c r="R11" s="34"/>
      <c r="S11" s="36"/>
      <c r="T11" s="36"/>
      <c r="U11" s="36"/>
      <c r="V11" s="36"/>
      <c r="W11" s="36"/>
      <c r="X11" s="75"/>
      <c r="Y11" s="71"/>
      <c r="Z11" s="295"/>
    </row>
    <row r="12" spans="2:26">
      <c r="B12" s="25"/>
      <c r="C12" s="126"/>
      <c r="D12" s="280"/>
      <c r="E12" s="283"/>
      <c r="F12" s="275"/>
      <c r="G12" s="281"/>
      <c r="H12" s="282"/>
      <c r="I12" s="275"/>
      <c r="J12" s="281"/>
      <c r="K12" s="282"/>
      <c r="L12" s="282"/>
      <c r="M12" s="285"/>
      <c r="N12" s="286"/>
      <c r="P12" s="42"/>
      <c r="Q12" s="93"/>
      <c r="R12" s="47"/>
      <c r="S12" s="49"/>
      <c r="T12" s="49"/>
      <c r="U12" s="49"/>
      <c r="V12" s="49"/>
      <c r="W12" s="49"/>
      <c r="X12" s="74"/>
      <c r="Y12" s="77"/>
      <c r="Z12" s="294"/>
    </row>
    <row r="13" spans="2:26">
      <c r="B13" s="32"/>
      <c r="C13" s="278"/>
      <c r="D13" s="279"/>
      <c r="E13" s="283"/>
      <c r="F13" s="275"/>
      <c r="G13" s="281"/>
      <c r="H13" s="282"/>
      <c r="I13" s="275"/>
      <c r="J13" s="281"/>
      <c r="K13" s="282"/>
      <c r="L13" s="282"/>
      <c r="M13" s="285"/>
      <c r="N13" s="286"/>
      <c r="P13" s="25"/>
      <c r="Q13" s="126"/>
      <c r="R13" s="34"/>
      <c r="S13" s="36"/>
      <c r="T13" s="36"/>
      <c r="U13" s="36"/>
      <c r="V13" s="36"/>
      <c r="W13" s="36"/>
      <c r="X13" s="75"/>
      <c r="Y13" s="71"/>
      <c r="Z13" s="295"/>
    </row>
    <row r="14" spans="2:26">
      <c r="B14" s="32"/>
      <c r="C14" s="278"/>
      <c r="D14" s="279"/>
      <c r="E14" s="283"/>
      <c r="F14" s="275"/>
      <c r="G14" s="281"/>
      <c r="H14" s="282"/>
      <c r="I14" s="275"/>
      <c r="J14" s="281"/>
      <c r="K14" s="282"/>
      <c r="L14" s="282"/>
      <c r="M14" s="285"/>
      <c r="N14" s="286"/>
      <c r="P14" s="42"/>
      <c r="Q14" s="93"/>
      <c r="R14" s="47"/>
      <c r="S14" s="49"/>
      <c r="T14" s="49"/>
      <c r="U14" s="49"/>
      <c r="V14" s="49"/>
      <c r="W14" s="49"/>
      <c r="X14" s="74"/>
      <c r="Y14" s="77"/>
      <c r="Z14" s="294"/>
    </row>
    <row r="15" spans="2:26">
      <c r="B15" s="32"/>
      <c r="C15" s="278"/>
      <c r="D15" s="279"/>
      <c r="E15" s="283"/>
      <c r="F15" s="275"/>
      <c r="G15" s="281"/>
      <c r="H15" s="282"/>
      <c r="I15" s="275"/>
      <c r="J15" s="281"/>
      <c r="K15" s="282"/>
      <c r="L15" s="282"/>
      <c r="M15" s="285"/>
      <c r="N15" s="286"/>
      <c r="P15" s="25"/>
      <c r="Q15" s="126"/>
      <c r="R15" s="34"/>
      <c r="S15" s="36"/>
      <c r="T15" s="36"/>
      <c r="U15" s="36"/>
      <c r="V15" s="36"/>
      <c r="W15" s="36"/>
      <c r="X15" s="75"/>
      <c r="Y15" s="71"/>
      <c r="Z15" s="295"/>
    </row>
    <row r="16" spans="16:26">
      <c r="P16" s="42"/>
      <c r="Q16" s="93"/>
      <c r="R16" s="47"/>
      <c r="S16" s="49"/>
      <c r="T16" s="49"/>
      <c r="U16" s="49"/>
      <c r="V16" s="49"/>
      <c r="W16" s="49"/>
      <c r="X16" s="74"/>
      <c r="Y16" s="77"/>
      <c r="Z16" s="294"/>
    </row>
    <row r="17" spans="16:26">
      <c r="P17" s="25"/>
      <c r="Q17" s="126"/>
      <c r="R17" s="34"/>
      <c r="S17" s="36"/>
      <c r="T17" s="36"/>
      <c r="U17" s="36"/>
      <c r="V17" s="36"/>
      <c r="W17" s="36"/>
      <c r="X17" s="75"/>
      <c r="Y17" s="71"/>
      <c r="Z17" s="295"/>
    </row>
    <row r="18" spans="16:26">
      <c r="P18" s="42"/>
      <c r="Q18" s="93"/>
      <c r="R18" s="47"/>
      <c r="S18" s="49"/>
      <c r="T18" s="49"/>
      <c r="U18" s="49"/>
      <c r="V18" s="49"/>
      <c r="W18" s="49"/>
      <c r="X18" s="74"/>
      <c r="Y18" s="77"/>
      <c r="Z18" s="294"/>
    </row>
    <row r="19" spans="16:26">
      <c r="P19" s="25"/>
      <c r="Q19" s="126"/>
      <c r="R19" s="34"/>
      <c r="S19" s="36"/>
      <c r="T19" s="36"/>
      <c r="U19" s="36"/>
      <c r="V19" s="36"/>
      <c r="W19" s="36"/>
      <c r="X19" s="75"/>
      <c r="Y19" s="71"/>
      <c r="Z19" s="295"/>
    </row>
    <row r="20" spans="16:26">
      <c r="P20" s="42"/>
      <c r="Q20" s="93"/>
      <c r="R20" s="47"/>
      <c r="S20" s="49"/>
      <c r="T20" s="49"/>
      <c r="U20" s="49"/>
      <c r="V20" s="49"/>
      <c r="W20" s="49"/>
      <c r="X20" s="74"/>
      <c r="Y20" s="77"/>
      <c r="Z20" s="294"/>
    </row>
    <row r="21" spans="16:26">
      <c r="P21" s="25"/>
      <c r="Q21" s="126"/>
      <c r="R21" s="34"/>
      <c r="S21" s="36"/>
      <c r="T21" s="36"/>
      <c r="U21" s="36"/>
      <c r="V21" s="36"/>
      <c r="W21" s="36"/>
      <c r="X21" s="75"/>
      <c r="Y21" s="71"/>
      <c r="Z21" s="295"/>
    </row>
    <row r="22" spans="16:26">
      <c r="P22" s="42"/>
      <c r="Q22" s="292"/>
      <c r="R22" s="47"/>
      <c r="S22" s="49"/>
      <c r="T22" s="49"/>
      <c r="U22" s="49"/>
      <c r="V22" s="49"/>
      <c r="W22" s="49"/>
      <c r="X22" s="74"/>
      <c r="Y22" s="77"/>
      <c r="Z22" s="294"/>
    </row>
    <row r="23" spans="16:26">
      <c r="P23" s="25"/>
      <c r="Q23" s="126"/>
      <c r="R23" s="34"/>
      <c r="S23" s="36"/>
      <c r="T23" s="36"/>
      <c r="U23" s="36"/>
      <c r="V23" s="36"/>
      <c r="W23" s="36"/>
      <c r="X23" s="75"/>
      <c r="Y23" s="71"/>
      <c r="Z23" s="295"/>
    </row>
    <row r="24" spans="16:26">
      <c r="P24" s="42"/>
      <c r="Q24" s="292"/>
      <c r="R24" s="47"/>
      <c r="S24" s="49"/>
      <c r="T24" s="49"/>
      <c r="U24" s="49"/>
      <c r="V24" s="49"/>
      <c r="W24" s="49"/>
      <c r="X24" s="74"/>
      <c r="Y24" s="77"/>
      <c r="Z24" s="294"/>
    </row>
    <row r="25" spans="16:26">
      <c r="P25" s="25"/>
      <c r="Q25" s="126"/>
      <c r="R25" s="34"/>
      <c r="S25" s="36"/>
      <c r="T25" s="36"/>
      <c r="U25" s="36"/>
      <c r="V25" s="36"/>
      <c r="W25" s="36"/>
      <c r="X25" s="75"/>
      <c r="Y25" s="71"/>
      <c r="Z25" s="295"/>
    </row>
    <row r="26" spans="16:26">
      <c r="P26" s="42"/>
      <c r="Q26" s="292"/>
      <c r="R26" s="47"/>
      <c r="S26" s="49"/>
      <c r="T26" s="49"/>
      <c r="U26" s="49"/>
      <c r="V26" s="49"/>
      <c r="W26" s="49"/>
      <c r="X26" s="74"/>
      <c r="Y26" s="77"/>
      <c r="Z26" s="294"/>
    </row>
    <row r="27" spans="16:26">
      <c r="P27" s="25"/>
      <c r="Q27" s="126"/>
      <c r="R27" s="34"/>
      <c r="S27" s="36"/>
      <c r="T27" s="36"/>
      <c r="U27" s="36"/>
      <c r="V27" s="36"/>
      <c r="W27" s="36"/>
      <c r="X27" s="75"/>
      <c r="Y27" s="71"/>
      <c r="Z27" s="295"/>
    </row>
  </sheetData>
  <mergeCells count="60">
    <mergeCell ref="B2:E2"/>
    <mergeCell ref="F2:H2"/>
    <mergeCell ref="I2:K2"/>
    <mergeCell ref="P2:Q2"/>
    <mergeCell ref="S2:W2"/>
    <mergeCell ref="L2:L3"/>
    <mergeCell ref="M2:M3"/>
    <mergeCell ref="N2:N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2:R3"/>
    <mergeCell ref="X2:X3"/>
    <mergeCell ref="Y2:Y3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2:Z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42"/>
  <sheetViews>
    <sheetView workbookViewId="0">
      <selection activeCell="C37" sqref="C37:C39"/>
    </sheetView>
  </sheetViews>
  <sheetFormatPr defaultColWidth="9" defaultRowHeight="14.25"/>
  <cols>
    <col min="2" max="2" width="7.5" customWidth="1"/>
    <col min="3" max="3" width="15.625" customWidth="1"/>
    <col min="4" max="4" width="4.5" customWidth="1"/>
    <col min="5" max="5" width="50.75" customWidth="1"/>
    <col min="6" max="6" width="20" customWidth="1"/>
    <col min="7" max="7" width="4.5" customWidth="1"/>
    <col min="9" max="9" width="24.75" customWidth="1"/>
    <col min="10" max="10" width="4.5" customWidth="1"/>
    <col min="12" max="12" width="20.75" customWidth="1"/>
    <col min="13" max="13" width="10.25" customWidth="1"/>
  </cols>
  <sheetData>
    <row r="1" ht="15"/>
    <row r="2" spans="2:15">
      <c r="B2" s="184" t="s">
        <v>0</v>
      </c>
      <c r="C2" s="185"/>
      <c r="D2" s="185"/>
      <c r="E2" s="185"/>
      <c r="F2" s="185" t="s">
        <v>1</v>
      </c>
      <c r="G2" s="185"/>
      <c r="H2" s="185"/>
      <c r="I2" s="185" t="s">
        <v>2</v>
      </c>
      <c r="J2" s="185"/>
      <c r="K2" s="185"/>
      <c r="L2" s="185" t="s">
        <v>3</v>
      </c>
      <c r="M2" s="253" t="s">
        <v>4</v>
      </c>
      <c r="N2" s="253" t="s">
        <v>54</v>
      </c>
      <c r="O2" s="198" t="s">
        <v>55</v>
      </c>
    </row>
    <row r="3" ht="14.45" customHeight="1" spans="2:15">
      <c r="B3" s="12" t="s">
        <v>9</v>
      </c>
      <c r="C3" s="14" t="s">
        <v>10</v>
      </c>
      <c r="D3" s="206" t="s">
        <v>11</v>
      </c>
      <c r="E3" s="14" t="s">
        <v>12</v>
      </c>
      <c r="F3" s="14" t="s">
        <v>10</v>
      </c>
      <c r="G3" s="206" t="s">
        <v>11</v>
      </c>
      <c r="H3" s="14" t="s">
        <v>13</v>
      </c>
      <c r="I3" s="14" t="s">
        <v>10</v>
      </c>
      <c r="J3" s="206" t="s">
        <v>11</v>
      </c>
      <c r="K3" s="14" t="s">
        <v>13</v>
      </c>
      <c r="L3" s="254"/>
      <c r="M3" s="254"/>
      <c r="N3" s="254"/>
      <c r="O3" s="199"/>
    </row>
    <row r="4" spans="2:15">
      <c r="B4" s="18" t="s">
        <v>56</v>
      </c>
      <c r="C4" s="188" t="s">
        <v>24</v>
      </c>
      <c r="D4" s="207">
        <v>9</v>
      </c>
      <c r="E4" s="208" t="s">
        <v>57</v>
      </c>
      <c r="F4" s="209" t="s">
        <v>27</v>
      </c>
      <c r="G4" s="210">
        <v>67</v>
      </c>
      <c r="H4" s="211">
        <v>101.5</v>
      </c>
      <c r="I4" s="241" t="s">
        <v>58</v>
      </c>
      <c r="J4" s="207">
        <v>43</v>
      </c>
      <c r="K4" s="255">
        <v>95</v>
      </c>
      <c r="L4" s="211">
        <f t="shared" ref="L4:L42" si="0">IF(COUNTA(H4,K4)&gt;0,ROUND(AVERAGE(H4,K4),1),)</f>
        <v>98.3</v>
      </c>
      <c r="M4" s="256">
        <f t="shared" ref="M4:M42" si="1">L4/105</f>
        <v>0.936190476190476</v>
      </c>
      <c r="N4" s="257">
        <f>L4+L5</f>
        <v>195.4</v>
      </c>
      <c r="O4" s="258">
        <v>1</v>
      </c>
    </row>
    <row r="5" spans="2:15">
      <c r="B5" s="31"/>
      <c r="C5" s="179"/>
      <c r="D5" s="212"/>
      <c r="E5" s="213" t="s">
        <v>59</v>
      </c>
      <c r="F5" s="214"/>
      <c r="G5" s="215"/>
      <c r="H5" s="216">
        <v>101.6</v>
      </c>
      <c r="I5" s="244"/>
      <c r="J5" s="212"/>
      <c r="K5" s="259">
        <v>92.5</v>
      </c>
      <c r="L5" s="216">
        <f t="shared" si="0"/>
        <v>97.1</v>
      </c>
      <c r="M5" s="134">
        <f t="shared" si="1"/>
        <v>0.924761904761905</v>
      </c>
      <c r="N5" s="260"/>
      <c r="O5" s="180"/>
    </row>
    <row r="6" spans="2:15">
      <c r="B6" s="31"/>
      <c r="C6" s="179"/>
      <c r="D6" s="212"/>
      <c r="E6" s="217" t="s">
        <v>60</v>
      </c>
      <c r="F6" s="214"/>
      <c r="G6" s="215"/>
      <c r="H6" s="218">
        <v>91.6</v>
      </c>
      <c r="I6" s="244"/>
      <c r="J6" s="212"/>
      <c r="K6" s="261">
        <v>89.5</v>
      </c>
      <c r="L6" s="218">
        <f t="shared" si="0"/>
        <v>90.6</v>
      </c>
      <c r="M6" s="139">
        <f t="shared" si="1"/>
        <v>0.862857142857143</v>
      </c>
      <c r="N6" s="262"/>
      <c r="O6" s="263"/>
    </row>
    <row r="7" spans="2:15">
      <c r="B7" s="31" t="s">
        <v>61</v>
      </c>
      <c r="C7" s="179" t="s">
        <v>32</v>
      </c>
      <c r="D7" s="212">
        <v>158</v>
      </c>
      <c r="E7" s="219" t="s">
        <v>62</v>
      </c>
      <c r="F7" s="214"/>
      <c r="G7" s="215"/>
      <c r="H7" s="220">
        <v>89.5</v>
      </c>
      <c r="I7" s="244"/>
      <c r="J7" s="212"/>
      <c r="K7" s="264">
        <v>91.5</v>
      </c>
      <c r="L7" s="220">
        <f t="shared" si="0"/>
        <v>90.5</v>
      </c>
      <c r="M7" s="119">
        <f t="shared" si="1"/>
        <v>0.861904761904762</v>
      </c>
      <c r="N7" s="265">
        <f>L7+L9</f>
        <v>178.4</v>
      </c>
      <c r="O7" s="180">
        <v>4</v>
      </c>
    </row>
    <row r="8" spans="2:15">
      <c r="B8" s="31"/>
      <c r="C8" s="179"/>
      <c r="D8" s="212"/>
      <c r="E8" s="221" t="s">
        <v>63</v>
      </c>
      <c r="F8" s="214"/>
      <c r="G8" s="215"/>
      <c r="H8" s="216">
        <v>90.7</v>
      </c>
      <c r="I8" s="244"/>
      <c r="J8" s="212"/>
      <c r="K8" s="259">
        <v>83</v>
      </c>
      <c r="L8" s="216">
        <f t="shared" si="0"/>
        <v>86.9</v>
      </c>
      <c r="M8" s="134">
        <f t="shared" si="1"/>
        <v>0.827619047619048</v>
      </c>
      <c r="N8" s="265"/>
      <c r="O8" s="180"/>
    </row>
    <row r="9" spans="2:15">
      <c r="B9" s="31"/>
      <c r="C9" s="179"/>
      <c r="D9" s="212"/>
      <c r="E9" s="222" t="s">
        <v>64</v>
      </c>
      <c r="F9" s="214"/>
      <c r="G9" s="215"/>
      <c r="H9" s="218">
        <v>87.3</v>
      </c>
      <c r="I9" s="244"/>
      <c r="J9" s="212"/>
      <c r="K9" s="261">
        <v>88.5</v>
      </c>
      <c r="L9" s="218">
        <f t="shared" si="0"/>
        <v>87.9</v>
      </c>
      <c r="M9" s="139">
        <f t="shared" si="1"/>
        <v>0.837142857142857</v>
      </c>
      <c r="N9" s="266"/>
      <c r="O9" s="263"/>
    </row>
    <row r="10" spans="2:15">
      <c r="B10" s="31" t="s">
        <v>65</v>
      </c>
      <c r="C10" s="179" t="s">
        <v>40</v>
      </c>
      <c r="D10" s="212">
        <v>54</v>
      </c>
      <c r="E10" s="223" t="s">
        <v>66</v>
      </c>
      <c r="F10" s="214"/>
      <c r="G10" s="215"/>
      <c r="H10" s="220">
        <v>92</v>
      </c>
      <c r="I10" s="244"/>
      <c r="J10" s="212"/>
      <c r="K10" s="264">
        <v>80</v>
      </c>
      <c r="L10" s="220">
        <f t="shared" si="0"/>
        <v>86</v>
      </c>
      <c r="M10" s="119">
        <f t="shared" si="1"/>
        <v>0.819047619047619</v>
      </c>
      <c r="N10" s="265">
        <f>L11+L12</f>
        <v>187</v>
      </c>
      <c r="O10" s="180">
        <v>2</v>
      </c>
    </row>
    <row r="11" spans="2:15">
      <c r="B11" s="31"/>
      <c r="C11" s="179"/>
      <c r="D11" s="212"/>
      <c r="E11" s="213" t="s">
        <v>67</v>
      </c>
      <c r="F11" s="214"/>
      <c r="G11" s="224"/>
      <c r="H11" s="216">
        <v>96.6</v>
      </c>
      <c r="I11" s="244"/>
      <c r="J11" s="212"/>
      <c r="K11" s="259">
        <v>98</v>
      </c>
      <c r="L11" s="216">
        <f t="shared" si="0"/>
        <v>97.3</v>
      </c>
      <c r="M11" s="134">
        <f t="shared" si="1"/>
        <v>0.926666666666667</v>
      </c>
      <c r="N11" s="265"/>
      <c r="O11" s="180"/>
    </row>
    <row r="12" spans="2:15">
      <c r="B12" s="31"/>
      <c r="C12" s="179"/>
      <c r="D12" s="212"/>
      <c r="E12" s="222" t="s">
        <v>68</v>
      </c>
      <c r="F12" s="214"/>
      <c r="G12" s="215"/>
      <c r="H12" s="218">
        <v>91.3</v>
      </c>
      <c r="I12" s="244"/>
      <c r="J12" s="212"/>
      <c r="K12" s="261">
        <v>88</v>
      </c>
      <c r="L12" s="218">
        <f t="shared" si="0"/>
        <v>89.7</v>
      </c>
      <c r="M12" s="139">
        <f t="shared" si="1"/>
        <v>0.854285714285714</v>
      </c>
      <c r="N12" s="266"/>
      <c r="O12" s="263"/>
    </row>
    <row r="13" spans="2:15">
      <c r="B13" s="41" t="s">
        <v>69</v>
      </c>
      <c r="C13" s="46" t="s">
        <v>36</v>
      </c>
      <c r="D13" s="225">
        <v>82</v>
      </c>
      <c r="E13" s="213" t="s">
        <v>70</v>
      </c>
      <c r="F13" s="214"/>
      <c r="G13" s="215"/>
      <c r="H13" s="220">
        <v>82.6</v>
      </c>
      <c r="I13" s="244"/>
      <c r="J13" s="212"/>
      <c r="K13" s="259">
        <v>78.5</v>
      </c>
      <c r="L13" s="220">
        <f t="shared" si="0"/>
        <v>80.6</v>
      </c>
      <c r="M13" s="119">
        <f t="shared" si="1"/>
        <v>0.767619047619048</v>
      </c>
      <c r="N13" s="265">
        <f>L13+L15</f>
        <v>165.3</v>
      </c>
      <c r="O13" s="180">
        <v>5</v>
      </c>
    </row>
    <row r="14" spans="2:15">
      <c r="B14" s="39"/>
      <c r="C14" s="26"/>
      <c r="D14" s="215"/>
      <c r="E14" s="221" t="s">
        <v>71</v>
      </c>
      <c r="F14" s="214"/>
      <c r="G14" s="215"/>
      <c r="H14" s="216">
        <v>71.8</v>
      </c>
      <c r="I14" s="244"/>
      <c r="J14" s="212"/>
      <c r="K14" s="259">
        <v>74</v>
      </c>
      <c r="L14" s="216">
        <f t="shared" si="0"/>
        <v>72.9</v>
      </c>
      <c r="M14" s="134">
        <f t="shared" si="1"/>
        <v>0.694285714285714</v>
      </c>
      <c r="N14" s="265"/>
      <c r="O14" s="180"/>
    </row>
    <row r="15" spans="2:15">
      <c r="B15" s="24"/>
      <c r="C15" s="33"/>
      <c r="D15" s="226"/>
      <c r="E15" s="213" t="s">
        <v>72</v>
      </c>
      <c r="F15" s="214"/>
      <c r="G15" s="215"/>
      <c r="H15" s="218">
        <v>92.9</v>
      </c>
      <c r="I15" s="244"/>
      <c r="J15" s="212"/>
      <c r="K15" s="259">
        <v>76.5</v>
      </c>
      <c r="L15" s="218">
        <f t="shared" si="0"/>
        <v>84.7</v>
      </c>
      <c r="M15" s="139">
        <f t="shared" si="1"/>
        <v>0.806666666666667</v>
      </c>
      <c r="N15" s="266"/>
      <c r="O15" s="263"/>
    </row>
    <row r="16" ht="17.45" customHeight="1" spans="2:15">
      <c r="B16" s="31" t="s">
        <v>73</v>
      </c>
      <c r="C16" s="179" t="s">
        <v>52</v>
      </c>
      <c r="D16" s="212">
        <v>56</v>
      </c>
      <c r="E16" s="227" t="s">
        <v>74</v>
      </c>
      <c r="F16" s="214"/>
      <c r="G16" s="215"/>
      <c r="H16" s="220">
        <v>97.6</v>
      </c>
      <c r="I16" s="244"/>
      <c r="J16" s="212"/>
      <c r="K16" s="264">
        <v>87</v>
      </c>
      <c r="L16" s="220">
        <f t="shared" si="0"/>
        <v>92.3</v>
      </c>
      <c r="M16" s="119">
        <f t="shared" si="1"/>
        <v>0.879047619047619</v>
      </c>
      <c r="N16" s="266">
        <f>L16+L18</f>
        <v>185.5</v>
      </c>
      <c r="O16" s="180">
        <v>3</v>
      </c>
    </row>
    <row r="17" ht="14.45" hidden="1" customHeight="1" spans="2:15">
      <c r="B17" s="31"/>
      <c r="C17" s="179"/>
      <c r="D17" s="212"/>
      <c r="E17" s="228"/>
      <c r="F17" s="214"/>
      <c r="G17" s="215"/>
      <c r="H17" s="216"/>
      <c r="I17" s="244"/>
      <c r="J17" s="212"/>
      <c r="K17" s="259"/>
      <c r="L17" s="216">
        <f t="shared" si="0"/>
        <v>0</v>
      </c>
      <c r="M17" s="134">
        <f t="shared" si="1"/>
        <v>0</v>
      </c>
      <c r="N17" s="267"/>
      <c r="O17" s="180"/>
    </row>
    <row r="18" ht="18" customHeight="1" spans="2:15">
      <c r="B18" s="53"/>
      <c r="C18" s="181"/>
      <c r="D18" s="229"/>
      <c r="E18" s="230" t="s">
        <v>75</v>
      </c>
      <c r="F18" s="231"/>
      <c r="G18" s="232"/>
      <c r="H18" s="216">
        <v>99.4</v>
      </c>
      <c r="I18" s="251"/>
      <c r="J18" s="229"/>
      <c r="K18" s="268">
        <v>87</v>
      </c>
      <c r="L18" s="252">
        <f t="shared" si="0"/>
        <v>93.2</v>
      </c>
      <c r="M18" s="143">
        <f t="shared" si="1"/>
        <v>0.887619047619048</v>
      </c>
      <c r="N18" s="269"/>
      <c r="O18" s="183"/>
    </row>
    <row r="19" ht="0.6" customHeight="1" spans="2:15">
      <c r="B19" s="18" t="s">
        <v>76</v>
      </c>
      <c r="C19" s="188" t="s">
        <v>19</v>
      </c>
      <c r="D19" s="207">
        <v>43</v>
      </c>
      <c r="E19" s="233"/>
      <c r="F19" s="21" t="s">
        <v>77</v>
      </c>
      <c r="G19" s="210">
        <v>28</v>
      </c>
      <c r="H19" s="211"/>
      <c r="I19" s="241" t="s">
        <v>23</v>
      </c>
      <c r="J19" s="207">
        <v>19</v>
      </c>
      <c r="K19" s="255"/>
      <c r="L19" s="211">
        <f t="shared" si="0"/>
        <v>0</v>
      </c>
      <c r="M19" s="256">
        <f t="shared" si="1"/>
        <v>0</v>
      </c>
      <c r="N19" s="257">
        <f>L20</f>
        <v>95.3</v>
      </c>
      <c r="O19" s="258">
        <v>3</v>
      </c>
    </row>
    <row r="20" spans="2:15">
      <c r="B20" s="31"/>
      <c r="C20" s="179"/>
      <c r="D20" s="212"/>
      <c r="E20" s="213" t="s">
        <v>78</v>
      </c>
      <c r="F20" s="30"/>
      <c r="G20" s="215"/>
      <c r="H20" s="216">
        <v>93.5</v>
      </c>
      <c r="I20" s="244"/>
      <c r="J20" s="212"/>
      <c r="K20" s="259">
        <v>97</v>
      </c>
      <c r="L20" s="216">
        <f t="shared" si="0"/>
        <v>95.3</v>
      </c>
      <c r="M20" s="134">
        <f t="shared" si="1"/>
        <v>0.907619047619048</v>
      </c>
      <c r="N20" s="260"/>
      <c r="O20" s="180"/>
    </row>
    <row r="21" ht="14.45" hidden="1" customHeight="1" spans="2:15">
      <c r="B21" s="31"/>
      <c r="C21" s="179"/>
      <c r="D21" s="212"/>
      <c r="E21" s="234"/>
      <c r="F21" s="30"/>
      <c r="G21" s="215"/>
      <c r="H21" s="218"/>
      <c r="I21" s="244"/>
      <c r="J21" s="212"/>
      <c r="K21" s="261"/>
      <c r="L21" s="218">
        <f t="shared" si="0"/>
        <v>0</v>
      </c>
      <c r="M21" s="139">
        <f t="shared" si="1"/>
        <v>0</v>
      </c>
      <c r="N21" s="262"/>
      <c r="O21" s="263"/>
    </row>
    <row r="22" spans="2:15">
      <c r="B22" s="31" t="s">
        <v>79</v>
      </c>
      <c r="C22" s="179" t="s">
        <v>20</v>
      </c>
      <c r="D22" s="212">
        <v>4</v>
      </c>
      <c r="E22" s="227" t="s">
        <v>80</v>
      </c>
      <c r="F22" s="30"/>
      <c r="G22" s="215"/>
      <c r="H22" s="220">
        <v>87.5</v>
      </c>
      <c r="I22" s="244"/>
      <c r="J22" s="212"/>
      <c r="K22" s="264">
        <v>87.5</v>
      </c>
      <c r="L22" s="220">
        <f t="shared" si="0"/>
        <v>87.5</v>
      </c>
      <c r="M22" s="119">
        <f t="shared" si="1"/>
        <v>0.833333333333333</v>
      </c>
      <c r="N22" s="265">
        <f>L22+L24</f>
        <v>182.5</v>
      </c>
      <c r="O22" s="180">
        <v>1</v>
      </c>
    </row>
    <row r="23" spans="2:15">
      <c r="B23" s="31"/>
      <c r="C23" s="179"/>
      <c r="D23" s="212"/>
      <c r="E23" s="217" t="s">
        <v>81</v>
      </c>
      <c r="F23" s="30"/>
      <c r="G23" s="215"/>
      <c r="H23" s="216">
        <v>66.5</v>
      </c>
      <c r="I23" s="244"/>
      <c r="J23" s="212"/>
      <c r="K23" s="259">
        <v>55.2</v>
      </c>
      <c r="L23" s="216">
        <f t="shared" si="0"/>
        <v>60.9</v>
      </c>
      <c r="M23" s="134">
        <f t="shared" si="1"/>
        <v>0.58</v>
      </c>
      <c r="N23" s="265"/>
      <c r="O23" s="180"/>
    </row>
    <row r="24" spans="2:15">
      <c r="B24" s="31"/>
      <c r="C24" s="179"/>
      <c r="D24" s="212"/>
      <c r="E24" s="222" t="s">
        <v>82</v>
      </c>
      <c r="F24" s="30"/>
      <c r="G24" s="215"/>
      <c r="H24" s="218">
        <v>99</v>
      </c>
      <c r="I24" s="244"/>
      <c r="J24" s="212"/>
      <c r="K24" s="261">
        <v>91</v>
      </c>
      <c r="L24" s="218">
        <f t="shared" si="0"/>
        <v>95</v>
      </c>
      <c r="M24" s="139">
        <f t="shared" si="1"/>
        <v>0.904761904761905</v>
      </c>
      <c r="N24" s="266"/>
      <c r="O24" s="263"/>
    </row>
    <row r="25" spans="2:15">
      <c r="B25" s="31" t="s">
        <v>83</v>
      </c>
      <c r="C25" s="179" t="s">
        <v>84</v>
      </c>
      <c r="D25" s="212">
        <v>47</v>
      </c>
      <c r="E25" s="227" t="s">
        <v>85</v>
      </c>
      <c r="F25" s="30"/>
      <c r="G25" s="215"/>
      <c r="H25" s="220">
        <v>82.9</v>
      </c>
      <c r="I25" s="244"/>
      <c r="J25" s="212"/>
      <c r="K25" s="264">
        <v>86.3</v>
      </c>
      <c r="L25" s="220">
        <f t="shared" si="0"/>
        <v>84.6</v>
      </c>
      <c r="M25" s="119">
        <f t="shared" si="1"/>
        <v>0.805714285714286</v>
      </c>
      <c r="N25" s="265">
        <f>L25+L27</f>
        <v>169.9</v>
      </c>
      <c r="O25" s="180">
        <v>2</v>
      </c>
    </row>
    <row r="26" spans="2:15">
      <c r="B26" s="31"/>
      <c r="C26" s="179"/>
      <c r="D26" s="212"/>
      <c r="E26" s="221" t="s">
        <v>86</v>
      </c>
      <c r="F26" s="30"/>
      <c r="G26" s="215"/>
      <c r="H26" s="216">
        <v>42.5</v>
      </c>
      <c r="I26" s="244"/>
      <c r="J26" s="212"/>
      <c r="K26" s="259">
        <v>31.5</v>
      </c>
      <c r="L26" s="216">
        <f t="shared" si="0"/>
        <v>37</v>
      </c>
      <c r="M26" s="134">
        <f t="shared" si="1"/>
        <v>0.352380952380952</v>
      </c>
      <c r="N26" s="265"/>
      <c r="O26" s="180"/>
    </row>
    <row r="27" spans="2:15">
      <c r="B27" s="31"/>
      <c r="C27" s="179"/>
      <c r="D27" s="212"/>
      <c r="E27" s="235" t="s">
        <v>87</v>
      </c>
      <c r="F27" s="30"/>
      <c r="G27" s="215"/>
      <c r="H27" s="216">
        <v>86</v>
      </c>
      <c r="I27" s="244"/>
      <c r="J27" s="212"/>
      <c r="K27" s="261">
        <v>84.5</v>
      </c>
      <c r="L27" s="218">
        <f t="shared" si="0"/>
        <v>85.3</v>
      </c>
      <c r="M27" s="139">
        <f t="shared" si="1"/>
        <v>0.812380952380952</v>
      </c>
      <c r="N27" s="266"/>
      <c r="O27" s="263"/>
    </row>
    <row r="28" ht="15" spans="2:15">
      <c r="B28" s="31" t="s">
        <v>88</v>
      </c>
      <c r="C28" s="179" t="s">
        <v>50</v>
      </c>
      <c r="D28" s="212">
        <v>38</v>
      </c>
      <c r="E28" s="227" t="s">
        <v>89</v>
      </c>
      <c r="F28" s="30"/>
      <c r="G28" s="215"/>
      <c r="H28" s="220">
        <v>43.5</v>
      </c>
      <c r="I28" s="244"/>
      <c r="J28" s="212"/>
      <c r="K28" s="264">
        <v>14</v>
      </c>
      <c r="L28" s="270">
        <f t="shared" si="0"/>
        <v>28.8</v>
      </c>
      <c r="M28" s="119">
        <f t="shared" si="1"/>
        <v>0.274285714285714</v>
      </c>
      <c r="N28" s="266">
        <f>L28</f>
        <v>28.8</v>
      </c>
      <c r="O28" s="180">
        <v>4</v>
      </c>
    </row>
    <row r="29" ht="18" hidden="1" customHeight="1" spans="2:15">
      <c r="B29" s="31"/>
      <c r="C29" s="179"/>
      <c r="D29" s="212"/>
      <c r="E29" s="228"/>
      <c r="F29" s="30"/>
      <c r="G29" s="215"/>
      <c r="H29" s="236"/>
      <c r="I29" s="244"/>
      <c r="J29" s="212"/>
      <c r="K29" s="259"/>
      <c r="L29" s="216">
        <f t="shared" si="0"/>
        <v>0</v>
      </c>
      <c r="M29" s="134">
        <f t="shared" si="1"/>
        <v>0</v>
      </c>
      <c r="N29" s="267"/>
      <c r="O29" s="180"/>
    </row>
    <row r="30" ht="0.6" hidden="1" customHeight="1" spans="2:15">
      <c r="B30" s="53"/>
      <c r="C30" s="181"/>
      <c r="D30" s="229"/>
      <c r="E30" s="237"/>
      <c r="F30" s="56"/>
      <c r="G30" s="232"/>
      <c r="H30" s="238"/>
      <c r="I30" s="251"/>
      <c r="J30" s="229"/>
      <c r="K30" s="268"/>
      <c r="L30" s="252">
        <f t="shared" si="0"/>
        <v>0</v>
      </c>
      <c r="M30" s="143">
        <f t="shared" si="1"/>
        <v>0</v>
      </c>
      <c r="N30" s="269"/>
      <c r="O30" s="183"/>
    </row>
    <row r="31" spans="2:15">
      <c r="B31" s="239" t="s">
        <v>90</v>
      </c>
      <c r="C31" s="18" t="s">
        <v>28</v>
      </c>
      <c r="D31" s="207">
        <v>13</v>
      </c>
      <c r="E31" s="240" t="s">
        <v>91</v>
      </c>
      <c r="F31" s="241" t="s">
        <v>92</v>
      </c>
      <c r="G31" s="207">
        <v>11</v>
      </c>
      <c r="H31" s="211">
        <v>94.5</v>
      </c>
      <c r="I31" s="209" t="s">
        <v>43</v>
      </c>
      <c r="J31" s="210">
        <v>4</v>
      </c>
      <c r="K31" s="255">
        <v>87.5</v>
      </c>
      <c r="L31" s="271">
        <f t="shared" si="0"/>
        <v>91</v>
      </c>
      <c r="M31" s="256">
        <f t="shared" si="1"/>
        <v>0.866666666666667</v>
      </c>
      <c r="N31" s="257">
        <f>L31+L32</f>
        <v>188.1</v>
      </c>
      <c r="O31" s="258">
        <v>1</v>
      </c>
    </row>
    <row r="32" spans="2:15">
      <c r="B32" s="242"/>
      <c r="C32" s="31"/>
      <c r="D32" s="212"/>
      <c r="E32" s="243" t="s">
        <v>93</v>
      </c>
      <c r="F32" s="244"/>
      <c r="G32" s="212"/>
      <c r="H32" s="216">
        <v>96.5</v>
      </c>
      <c r="I32" s="214"/>
      <c r="J32" s="215"/>
      <c r="K32" s="259">
        <v>97.6</v>
      </c>
      <c r="L32" s="272">
        <f t="shared" si="0"/>
        <v>97.1</v>
      </c>
      <c r="M32" s="134">
        <f t="shared" si="1"/>
        <v>0.924761904761905</v>
      </c>
      <c r="N32" s="260"/>
      <c r="O32" s="180"/>
    </row>
    <row r="33" ht="16.15" customHeight="1" spans="2:15">
      <c r="B33" s="242"/>
      <c r="C33" s="31"/>
      <c r="D33" s="212"/>
      <c r="E33" s="245" t="s">
        <v>94</v>
      </c>
      <c r="F33" s="244"/>
      <c r="G33" s="212"/>
      <c r="H33" s="218">
        <v>32.3</v>
      </c>
      <c r="I33" s="214"/>
      <c r="J33" s="215"/>
      <c r="K33" s="261">
        <v>34.3</v>
      </c>
      <c r="L33" s="218">
        <f t="shared" si="0"/>
        <v>33.3</v>
      </c>
      <c r="M33" s="139">
        <f t="shared" si="1"/>
        <v>0.317142857142857</v>
      </c>
      <c r="N33" s="260"/>
      <c r="O33" s="263"/>
    </row>
    <row r="34" ht="0.6" customHeight="1" spans="2:15">
      <c r="B34" s="242" t="s">
        <v>95</v>
      </c>
      <c r="C34" s="31" t="s">
        <v>35</v>
      </c>
      <c r="D34" s="212">
        <v>39</v>
      </c>
      <c r="E34" s="246"/>
      <c r="F34" s="244"/>
      <c r="G34" s="212"/>
      <c r="H34" s="220"/>
      <c r="I34" s="214"/>
      <c r="J34" s="215"/>
      <c r="K34" s="264"/>
      <c r="L34" s="220">
        <f t="shared" si="0"/>
        <v>0</v>
      </c>
      <c r="M34" s="119">
        <f t="shared" si="1"/>
        <v>0</v>
      </c>
      <c r="N34" s="265">
        <f>SUM(L35:L36)</f>
        <v>177.3</v>
      </c>
      <c r="O34" s="180">
        <v>3</v>
      </c>
    </row>
    <row r="35" spans="2:15">
      <c r="B35" s="242"/>
      <c r="C35" s="31"/>
      <c r="D35" s="212"/>
      <c r="E35" s="247" t="s">
        <v>96</v>
      </c>
      <c r="F35" s="244"/>
      <c r="G35" s="212"/>
      <c r="H35" s="216">
        <v>89.9</v>
      </c>
      <c r="I35" s="214"/>
      <c r="J35" s="215"/>
      <c r="K35" s="259">
        <v>86.1</v>
      </c>
      <c r="L35" s="272">
        <f t="shared" si="0"/>
        <v>88</v>
      </c>
      <c r="M35" s="134">
        <f t="shared" si="1"/>
        <v>0.838095238095238</v>
      </c>
      <c r="N35" s="265"/>
      <c r="O35" s="180"/>
    </row>
    <row r="36" spans="2:15">
      <c r="B36" s="242"/>
      <c r="C36" s="31"/>
      <c r="D36" s="212"/>
      <c r="E36" s="222" t="s">
        <v>97</v>
      </c>
      <c r="F36" s="244"/>
      <c r="G36" s="212"/>
      <c r="H36" s="218">
        <v>89.9</v>
      </c>
      <c r="I36" s="214"/>
      <c r="J36" s="215"/>
      <c r="K36" s="261">
        <v>88.6</v>
      </c>
      <c r="L36" s="273">
        <f t="shared" si="0"/>
        <v>89.3</v>
      </c>
      <c r="M36" s="139">
        <f t="shared" si="1"/>
        <v>0.85047619047619</v>
      </c>
      <c r="N36" s="266"/>
      <c r="O36" s="263"/>
    </row>
    <row r="37" spans="2:15">
      <c r="B37" s="242" t="s">
        <v>98</v>
      </c>
      <c r="C37" s="31" t="s">
        <v>99</v>
      </c>
      <c r="D37" s="212">
        <v>71</v>
      </c>
      <c r="E37" s="219" t="s">
        <v>100</v>
      </c>
      <c r="F37" s="244"/>
      <c r="G37" s="212"/>
      <c r="H37" s="220">
        <v>86.6</v>
      </c>
      <c r="I37" s="214"/>
      <c r="J37" s="215"/>
      <c r="K37" s="264">
        <v>89</v>
      </c>
      <c r="L37" s="270">
        <f t="shared" si="0"/>
        <v>87.8</v>
      </c>
      <c r="M37" s="119">
        <f t="shared" si="1"/>
        <v>0.836190476190476</v>
      </c>
      <c r="N37" s="265">
        <f>L37+L38</f>
        <v>171.8</v>
      </c>
      <c r="O37" s="180">
        <v>4</v>
      </c>
    </row>
    <row r="38" spans="2:15">
      <c r="B38" s="242"/>
      <c r="C38" s="31"/>
      <c r="D38" s="212"/>
      <c r="E38" s="243" t="s">
        <v>101</v>
      </c>
      <c r="F38" s="244"/>
      <c r="G38" s="212"/>
      <c r="H38" s="216">
        <v>85</v>
      </c>
      <c r="I38" s="214"/>
      <c r="J38" s="215"/>
      <c r="K38" s="259">
        <v>83</v>
      </c>
      <c r="L38" s="272">
        <f t="shared" si="0"/>
        <v>84</v>
      </c>
      <c r="M38" s="134">
        <f t="shared" si="1"/>
        <v>0.8</v>
      </c>
      <c r="N38" s="265"/>
      <c r="O38" s="180"/>
    </row>
    <row r="39" ht="15" spans="2:15">
      <c r="B39" s="242"/>
      <c r="C39" s="31"/>
      <c r="D39" s="212"/>
      <c r="E39" s="248" t="s">
        <v>102</v>
      </c>
      <c r="F39" s="244"/>
      <c r="G39" s="212"/>
      <c r="H39" s="218">
        <v>85.5</v>
      </c>
      <c r="I39" s="214"/>
      <c r="J39" s="215"/>
      <c r="K39" s="261">
        <v>80.5</v>
      </c>
      <c r="L39" s="273">
        <f t="shared" si="0"/>
        <v>83</v>
      </c>
      <c r="M39" s="139">
        <f t="shared" si="1"/>
        <v>0.79047619047619</v>
      </c>
      <c r="N39" s="266"/>
      <c r="O39" s="263"/>
    </row>
    <row r="40" spans="2:15">
      <c r="B40" s="242" t="s">
        <v>103</v>
      </c>
      <c r="C40" s="31" t="s">
        <v>46</v>
      </c>
      <c r="D40" s="212">
        <v>7</v>
      </c>
      <c r="E40" s="227" t="s">
        <v>104</v>
      </c>
      <c r="F40" s="244"/>
      <c r="G40" s="212"/>
      <c r="H40" s="220">
        <v>91.9</v>
      </c>
      <c r="I40" s="214"/>
      <c r="J40" s="215"/>
      <c r="K40" s="264">
        <v>90.5</v>
      </c>
      <c r="L40" s="270">
        <f t="shared" si="0"/>
        <v>91.2</v>
      </c>
      <c r="M40" s="119">
        <f t="shared" si="1"/>
        <v>0.868571428571429</v>
      </c>
      <c r="N40" s="266">
        <f>L40+L42</f>
        <v>185.5</v>
      </c>
      <c r="O40" s="180">
        <v>2</v>
      </c>
    </row>
    <row r="41" spans="2:15">
      <c r="B41" s="242"/>
      <c r="C41" s="31"/>
      <c r="D41" s="212"/>
      <c r="E41" s="217" t="s">
        <v>105</v>
      </c>
      <c r="F41" s="244"/>
      <c r="G41" s="212"/>
      <c r="H41" s="216">
        <v>91.9</v>
      </c>
      <c r="I41" s="274"/>
      <c r="J41" s="215"/>
      <c r="K41" s="259">
        <v>85.6</v>
      </c>
      <c r="L41" s="272">
        <f t="shared" si="0"/>
        <v>88.8</v>
      </c>
      <c r="M41" s="134">
        <f t="shared" si="1"/>
        <v>0.845714285714286</v>
      </c>
      <c r="N41" s="267"/>
      <c r="O41" s="180"/>
    </row>
    <row r="42" ht="15" spans="2:15">
      <c r="B42" s="249"/>
      <c r="C42" s="53"/>
      <c r="D42" s="229"/>
      <c r="E42" s="250" t="s">
        <v>106</v>
      </c>
      <c r="F42" s="251"/>
      <c r="G42" s="229"/>
      <c r="H42" s="252">
        <v>94</v>
      </c>
      <c r="I42" s="231"/>
      <c r="J42" s="232"/>
      <c r="K42" s="268">
        <v>94.6</v>
      </c>
      <c r="L42" s="252">
        <f t="shared" si="0"/>
        <v>94.3</v>
      </c>
      <c r="M42" s="143">
        <f t="shared" si="1"/>
        <v>0.898095238095238</v>
      </c>
      <c r="N42" s="269"/>
      <c r="O42" s="183"/>
    </row>
  </sheetData>
  <mergeCells count="84">
    <mergeCell ref="B2:D2"/>
    <mergeCell ref="F2:H2"/>
    <mergeCell ref="I2:K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F4:F18"/>
    <mergeCell ref="F19:F30"/>
    <mergeCell ref="F31:F42"/>
    <mergeCell ref="G4:G18"/>
    <mergeCell ref="G19:G30"/>
    <mergeCell ref="G31:G42"/>
    <mergeCell ref="I4:I18"/>
    <mergeCell ref="I19:I30"/>
    <mergeCell ref="I31:I42"/>
    <mergeCell ref="J4:J18"/>
    <mergeCell ref="J19:J30"/>
    <mergeCell ref="J31:J42"/>
    <mergeCell ref="L2:L3"/>
    <mergeCell ref="M2:M3"/>
    <mergeCell ref="N2:N3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2:O3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</mergeCells>
  <conditionalFormatting sqref="L4:L18">
    <cfRule type="dataBar" priority="3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{1f6c4397-4dad-46f0-9d55-66fb1ef6d6f5}</x14:id>
        </ext>
      </extLst>
    </cfRule>
  </conditionalFormatting>
  <conditionalFormatting sqref="L19:L30">
    <cfRule type="dataBar" priority="2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{d36c0d34-4c16-4ca1-83ae-391a4e67cd13}</x14:id>
        </ext>
      </extLst>
    </cfRule>
  </conditionalFormatting>
  <conditionalFormatting sqref="L31:L42">
    <cfRule type="dataBar" priority="1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{c503a2cf-a7b7-4cbf-af4f-4267503befb0}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6c4397-4dad-46f0-9d55-66fb1ef6d6f5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L4:L18</xm:sqref>
        </x14:conditionalFormatting>
        <x14:conditionalFormatting xmlns:xm="http://schemas.microsoft.com/office/excel/2006/main">
          <x14:cfRule type="dataBar" id="{d36c0d34-4c16-4ca1-83ae-391a4e67cd13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L19:L30</xm:sqref>
        </x14:conditionalFormatting>
        <x14:conditionalFormatting xmlns:xm="http://schemas.microsoft.com/office/excel/2006/main">
          <x14:cfRule type="dataBar" id="{c503a2cf-a7b7-4cbf-af4f-4267503befb0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L31:L42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9"/>
  <sheetViews>
    <sheetView topLeftCell="A10" workbookViewId="0">
      <selection activeCell="E26" sqref="E26"/>
    </sheetView>
  </sheetViews>
  <sheetFormatPr defaultColWidth="9" defaultRowHeight="14.25"/>
  <cols>
    <col min="2" max="2" width="7.5" customWidth="1"/>
    <col min="3" max="3" width="15.375" customWidth="1"/>
    <col min="4" max="4" width="43.125" customWidth="1"/>
    <col min="5" max="5" width="27.125" customWidth="1"/>
    <col min="14" max="14" width="9.5" customWidth="1"/>
  </cols>
  <sheetData>
    <row r="1" ht="15"/>
    <row r="2" spans="2:14">
      <c r="B2" s="184" t="s">
        <v>0</v>
      </c>
      <c r="C2" s="185"/>
      <c r="D2" s="185"/>
      <c r="E2" s="186" t="s">
        <v>6</v>
      </c>
      <c r="F2" s="186" t="s">
        <v>7</v>
      </c>
      <c r="G2" s="186"/>
      <c r="H2" s="186"/>
      <c r="I2" s="186"/>
      <c r="J2" s="186"/>
      <c r="K2" s="186"/>
      <c r="L2" s="186" t="s">
        <v>3</v>
      </c>
      <c r="M2" s="186" t="s">
        <v>8</v>
      </c>
      <c r="N2" s="198" t="s">
        <v>4</v>
      </c>
    </row>
    <row r="3" ht="15" spans="2:14">
      <c r="B3" s="12" t="s">
        <v>9</v>
      </c>
      <c r="C3" s="14" t="s">
        <v>10</v>
      </c>
      <c r="D3" s="14" t="s">
        <v>12</v>
      </c>
      <c r="E3" s="187"/>
      <c r="F3" s="187" t="s">
        <v>14</v>
      </c>
      <c r="G3" s="187" t="s">
        <v>15</v>
      </c>
      <c r="H3" s="187" t="s">
        <v>16</v>
      </c>
      <c r="I3" s="187" t="s">
        <v>17</v>
      </c>
      <c r="J3" s="187" t="s">
        <v>18</v>
      </c>
      <c r="K3" s="187" t="s">
        <v>107</v>
      </c>
      <c r="L3" s="187"/>
      <c r="M3" s="187"/>
      <c r="N3" s="199"/>
    </row>
    <row r="4" spans="2:14">
      <c r="B4" s="18" t="s">
        <v>56</v>
      </c>
      <c r="C4" s="188" t="s">
        <v>24</v>
      </c>
      <c r="D4" s="188" t="s">
        <v>57</v>
      </c>
      <c r="E4" s="185" t="s">
        <v>27</v>
      </c>
      <c r="F4" s="189">
        <v>14.7</v>
      </c>
      <c r="G4" s="189">
        <v>14.6</v>
      </c>
      <c r="H4" s="189">
        <v>28.8</v>
      </c>
      <c r="I4" s="189">
        <v>39.2</v>
      </c>
      <c r="J4" s="189">
        <v>4.2</v>
      </c>
      <c r="K4" s="189">
        <v>0</v>
      </c>
      <c r="L4" s="189">
        <f t="shared" ref="L4:L29" si="0">ROUND(SUM(F4:K4),1)</f>
        <v>101.5</v>
      </c>
      <c r="M4" s="200">
        <f>ROUND(AVERAGE(L4:L5),1)</f>
        <v>98.3</v>
      </c>
      <c r="N4" s="201">
        <f>M4/105</f>
        <v>0.936190476190476</v>
      </c>
    </row>
    <row r="5" spans="2:14">
      <c r="B5" s="31"/>
      <c r="C5" s="179"/>
      <c r="D5" s="179"/>
      <c r="E5" s="190" t="s">
        <v>108</v>
      </c>
      <c r="F5" s="191">
        <v>13</v>
      </c>
      <c r="G5" s="192">
        <v>14</v>
      </c>
      <c r="H5" s="192">
        <v>26.5</v>
      </c>
      <c r="I5" s="192">
        <v>38.5</v>
      </c>
      <c r="J5" s="192">
        <v>3</v>
      </c>
      <c r="K5" s="192">
        <v>0</v>
      </c>
      <c r="L5" s="192">
        <f t="shared" si="0"/>
        <v>95</v>
      </c>
      <c r="M5" s="202"/>
      <c r="N5" s="203"/>
    </row>
    <row r="6" spans="2:14">
      <c r="B6" s="31" t="s">
        <v>61</v>
      </c>
      <c r="C6" s="179" t="s">
        <v>32</v>
      </c>
      <c r="D6" s="179" t="s">
        <v>62</v>
      </c>
      <c r="E6" s="190" t="s">
        <v>27</v>
      </c>
      <c r="F6" s="192">
        <v>14.9</v>
      </c>
      <c r="G6" s="191">
        <v>12.1</v>
      </c>
      <c r="H6" s="192">
        <v>25.8</v>
      </c>
      <c r="I6" s="192">
        <v>34.4</v>
      </c>
      <c r="J6" s="192">
        <v>2.3</v>
      </c>
      <c r="K6" s="192">
        <v>0</v>
      </c>
      <c r="L6" s="192">
        <f t="shared" si="0"/>
        <v>89.5</v>
      </c>
      <c r="M6" s="202">
        <f>ROUND(AVERAGE(L6:L7),1)</f>
        <v>90.5</v>
      </c>
      <c r="N6" s="203">
        <f>M6/105</f>
        <v>0.861904761904762</v>
      </c>
    </row>
    <row r="7" spans="2:14">
      <c r="B7" s="31"/>
      <c r="C7" s="179"/>
      <c r="D7" s="179"/>
      <c r="E7" s="190" t="s">
        <v>108</v>
      </c>
      <c r="F7" s="192">
        <v>12.5</v>
      </c>
      <c r="G7" s="191">
        <v>14</v>
      </c>
      <c r="H7" s="192">
        <v>26</v>
      </c>
      <c r="I7" s="192">
        <v>37</v>
      </c>
      <c r="J7" s="192">
        <v>2</v>
      </c>
      <c r="K7" s="192">
        <v>0</v>
      </c>
      <c r="L7" s="192">
        <f t="shared" si="0"/>
        <v>91.5</v>
      </c>
      <c r="M7" s="202"/>
      <c r="N7" s="203"/>
    </row>
    <row r="8" spans="2:14">
      <c r="B8" s="31" t="s">
        <v>65</v>
      </c>
      <c r="C8" s="179" t="s">
        <v>40</v>
      </c>
      <c r="D8" s="179" t="s">
        <v>66</v>
      </c>
      <c r="E8" s="190" t="s">
        <v>27</v>
      </c>
      <c r="F8" s="192">
        <v>13.6</v>
      </c>
      <c r="G8" s="192">
        <v>14.1</v>
      </c>
      <c r="H8" s="192">
        <v>24.8</v>
      </c>
      <c r="I8" s="192">
        <v>35.6</v>
      </c>
      <c r="J8" s="192">
        <v>3.9</v>
      </c>
      <c r="K8" s="192">
        <v>0</v>
      </c>
      <c r="L8" s="192">
        <f t="shared" si="0"/>
        <v>92</v>
      </c>
      <c r="M8" s="202">
        <f>ROUND(AVERAGE(L8:L9),1)</f>
        <v>86</v>
      </c>
      <c r="N8" s="203">
        <f>M8/105</f>
        <v>0.819047619047619</v>
      </c>
    </row>
    <row r="9" spans="2:14">
      <c r="B9" s="31"/>
      <c r="C9" s="179"/>
      <c r="D9" s="179"/>
      <c r="E9" s="190" t="s">
        <v>108</v>
      </c>
      <c r="F9" s="191">
        <v>7</v>
      </c>
      <c r="G9" s="191">
        <v>13.5</v>
      </c>
      <c r="H9" s="192">
        <v>24.5</v>
      </c>
      <c r="I9" s="192">
        <v>32.5</v>
      </c>
      <c r="J9" s="192">
        <v>2.5</v>
      </c>
      <c r="K9" s="192">
        <v>0</v>
      </c>
      <c r="L9" s="192">
        <f t="shared" si="0"/>
        <v>80</v>
      </c>
      <c r="M9" s="202"/>
      <c r="N9" s="203"/>
    </row>
    <row r="10" spans="2:14">
      <c r="B10" s="31" t="s">
        <v>69</v>
      </c>
      <c r="C10" s="179" t="s">
        <v>36</v>
      </c>
      <c r="D10" s="179" t="s">
        <v>70</v>
      </c>
      <c r="E10" s="190" t="s">
        <v>27</v>
      </c>
      <c r="F10" s="192">
        <v>13</v>
      </c>
      <c r="G10" s="192">
        <v>14.7</v>
      </c>
      <c r="H10" s="192">
        <v>23.5</v>
      </c>
      <c r="I10" s="192">
        <v>29.4</v>
      </c>
      <c r="J10" s="192">
        <v>2</v>
      </c>
      <c r="K10" s="192">
        <v>0</v>
      </c>
      <c r="L10" s="192">
        <f t="shared" si="0"/>
        <v>82.6</v>
      </c>
      <c r="M10" s="202">
        <f>ROUND(AVERAGE(L10:L11),1)</f>
        <v>80.6</v>
      </c>
      <c r="N10" s="203">
        <f>M10/105</f>
        <v>0.767619047619048</v>
      </c>
    </row>
    <row r="11" spans="2:14">
      <c r="B11" s="31"/>
      <c r="C11" s="179"/>
      <c r="D11" s="179"/>
      <c r="E11" s="190" t="s">
        <v>108</v>
      </c>
      <c r="F11" s="191">
        <v>12</v>
      </c>
      <c r="G11" s="192">
        <v>8.5</v>
      </c>
      <c r="H11" s="192">
        <v>23</v>
      </c>
      <c r="I11" s="192">
        <v>33</v>
      </c>
      <c r="J11" s="192">
        <v>2</v>
      </c>
      <c r="K11" s="192">
        <v>0</v>
      </c>
      <c r="L11" s="192">
        <f t="shared" si="0"/>
        <v>78.5</v>
      </c>
      <c r="M11" s="202"/>
      <c r="N11" s="203"/>
    </row>
    <row r="12" spans="2:14">
      <c r="B12" s="31" t="s">
        <v>73</v>
      </c>
      <c r="C12" s="179" t="s">
        <v>52</v>
      </c>
      <c r="D12" s="179" t="s">
        <v>74</v>
      </c>
      <c r="E12" s="190" t="s">
        <v>27</v>
      </c>
      <c r="F12" s="192">
        <v>14.9</v>
      </c>
      <c r="G12" s="192">
        <v>12.9</v>
      </c>
      <c r="H12" s="192">
        <v>27.9</v>
      </c>
      <c r="I12" s="192">
        <v>38.1</v>
      </c>
      <c r="J12" s="192">
        <v>3.8</v>
      </c>
      <c r="K12" s="192">
        <v>0</v>
      </c>
      <c r="L12" s="192">
        <f t="shared" si="0"/>
        <v>97.6</v>
      </c>
      <c r="M12" s="202">
        <f>ROUND(AVERAGE(L12:L13),1)</f>
        <v>92.3</v>
      </c>
      <c r="N12" s="203">
        <f>M12/105</f>
        <v>0.879047619047619</v>
      </c>
    </row>
    <row r="13" ht="15" spans="2:14">
      <c r="B13" s="53"/>
      <c r="C13" s="181"/>
      <c r="D13" s="181"/>
      <c r="E13" s="14" t="s">
        <v>108</v>
      </c>
      <c r="F13" s="193">
        <v>13.5</v>
      </c>
      <c r="G13" s="193">
        <v>12.5</v>
      </c>
      <c r="H13" s="193">
        <v>24.5</v>
      </c>
      <c r="I13" s="193">
        <v>33.5</v>
      </c>
      <c r="J13" s="193">
        <v>3</v>
      </c>
      <c r="K13" s="193">
        <v>0</v>
      </c>
      <c r="L13" s="193">
        <f t="shared" si="0"/>
        <v>87</v>
      </c>
      <c r="M13" s="202"/>
      <c r="N13" s="203"/>
    </row>
    <row r="14" spans="2:14">
      <c r="B14" s="18" t="s">
        <v>76</v>
      </c>
      <c r="C14" s="188" t="s">
        <v>19</v>
      </c>
      <c r="D14" s="188"/>
      <c r="E14" s="185" t="s">
        <v>77</v>
      </c>
      <c r="F14" s="189"/>
      <c r="G14" s="194"/>
      <c r="H14" s="189"/>
      <c r="I14" s="189"/>
      <c r="J14" s="189"/>
      <c r="K14" s="189"/>
      <c r="L14" s="189">
        <f t="shared" si="0"/>
        <v>0</v>
      </c>
      <c r="M14" s="200">
        <f>ROUND(AVERAGE(L14:L15),1)</f>
        <v>0</v>
      </c>
      <c r="N14" s="201">
        <f>M14/105</f>
        <v>0</v>
      </c>
    </row>
    <row r="15" spans="2:14">
      <c r="B15" s="31"/>
      <c r="C15" s="179"/>
      <c r="D15" s="179"/>
      <c r="E15" s="190" t="s">
        <v>23</v>
      </c>
      <c r="F15" s="192"/>
      <c r="G15" s="192"/>
      <c r="H15" s="192"/>
      <c r="I15" s="192"/>
      <c r="J15" s="192"/>
      <c r="K15" s="192"/>
      <c r="L15" s="192">
        <f t="shared" si="0"/>
        <v>0</v>
      </c>
      <c r="M15" s="202"/>
      <c r="N15" s="203"/>
    </row>
    <row r="16" spans="2:14">
      <c r="B16" s="31" t="s">
        <v>79</v>
      </c>
      <c r="C16" s="179" t="s">
        <v>20</v>
      </c>
      <c r="D16" s="179" t="s">
        <v>80</v>
      </c>
      <c r="E16" s="190" t="s">
        <v>77</v>
      </c>
      <c r="F16" s="192">
        <v>13</v>
      </c>
      <c r="G16" s="192">
        <v>14</v>
      </c>
      <c r="H16" s="192">
        <v>25</v>
      </c>
      <c r="I16" s="192">
        <v>34</v>
      </c>
      <c r="J16" s="192">
        <v>1.5</v>
      </c>
      <c r="K16" s="192">
        <v>0</v>
      </c>
      <c r="L16" s="192">
        <f t="shared" si="0"/>
        <v>87.5</v>
      </c>
      <c r="M16" s="202">
        <f>ROUND(AVERAGE(L16:L17),1)</f>
        <v>87.5</v>
      </c>
      <c r="N16" s="203">
        <f>M16/105</f>
        <v>0.833333333333333</v>
      </c>
    </row>
    <row r="17" spans="2:14">
      <c r="B17" s="31"/>
      <c r="C17" s="179"/>
      <c r="D17" s="179"/>
      <c r="E17" s="190" t="s">
        <v>23</v>
      </c>
      <c r="F17" s="191">
        <v>13.5</v>
      </c>
      <c r="G17" s="192">
        <v>14.5</v>
      </c>
      <c r="H17" s="192">
        <v>27</v>
      </c>
      <c r="I17" s="192">
        <v>31.5</v>
      </c>
      <c r="J17" s="192">
        <v>1</v>
      </c>
      <c r="K17" s="192">
        <v>0</v>
      </c>
      <c r="L17" s="192">
        <f t="shared" si="0"/>
        <v>87.5</v>
      </c>
      <c r="M17" s="202"/>
      <c r="N17" s="203"/>
    </row>
    <row r="18" spans="2:14">
      <c r="B18" s="31" t="s">
        <v>83</v>
      </c>
      <c r="C18" s="179" t="s">
        <v>84</v>
      </c>
      <c r="D18" s="179" t="s">
        <v>85</v>
      </c>
      <c r="E18" s="190" t="s">
        <v>77</v>
      </c>
      <c r="F18" s="192">
        <v>13.2</v>
      </c>
      <c r="G18" s="192">
        <v>9.5</v>
      </c>
      <c r="H18" s="192">
        <v>26.2</v>
      </c>
      <c r="I18" s="192">
        <v>33</v>
      </c>
      <c r="J18" s="192">
        <v>1</v>
      </c>
      <c r="K18" s="192">
        <v>0</v>
      </c>
      <c r="L18" s="192">
        <f t="shared" si="0"/>
        <v>82.9</v>
      </c>
      <c r="M18" s="202">
        <f>ROUND(AVERAGE(L18:L19),1)</f>
        <v>84.6</v>
      </c>
      <c r="N18" s="203">
        <f>M18/105</f>
        <v>0.805714285714286</v>
      </c>
    </row>
    <row r="19" spans="2:14">
      <c r="B19" s="31"/>
      <c r="C19" s="179"/>
      <c r="D19" s="179"/>
      <c r="E19" s="190" t="s">
        <v>23</v>
      </c>
      <c r="F19" s="191">
        <v>14.3</v>
      </c>
      <c r="G19" s="192">
        <v>10.5</v>
      </c>
      <c r="H19" s="192">
        <v>26</v>
      </c>
      <c r="I19" s="192">
        <v>33</v>
      </c>
      <c r="J19" s="192">
        <v>2.5</v>
      </c>
      <c r="K19" s="192">
        <v>0</v>
      </c>
      <c r="L19" s="192">
        <f t="shared" si="0"/>
        <v>86.3</v>
      </c>
      <c r="M19" s="202"/>
      <c r="N19" s="203"/>
    </row>
    <row r="20" spans="2:14">
      <c r="B20" s="31" t="s">
        <v>88</v>
      </c>
      <c r="C20" s="179" t="s">
        <v>50</v>
      </c>
      <c r="D20" s="179" t="s">
        <v>89</v>
      </c>
      <c r="E20" s="190" t="s">
        <v>77</v>
      </c>
      <c r="F20" s="192">
        <v>11.7</v>
      </c>
      <c r="G20" s="191">
        <v>8.8</v>
      </c>
      <c r="H20" s="192">
        <v>14.5</v>
      </c>
      <c r="I20" s="192">
        <v>17.5</v>
      </c>
      <c r="J20" s="192">
        <v>1</v>
      </c>
      <c r="K20" s="192">
        <v>-10</v>
      </c>
      <c r="L20" s="192">
        <f t="shared" si="0"/>
        <v>43.5</v>
      </c>
      <c r="M20" s="202">
        <f>ROUND(AVERAGE(L20:L21),1)</f>
        <v>28.8</v>
      </c>
      <c r="N20" s="203">
        <f>M20/105</f>
        <v>0.274285714285714</v>
      </c>
    </row>
    <row r="21" ht="15" spans="2:14">
      <c r="B21" s="53"/>
      <c r="C21" s="181"/>
      <c r="D21" s="181"/>
      <c r="E21" s="14" t="s">
        <v>23</v>
      </c>
      <c r="F21" s="193">
        <v>10</v>
      </c>
      <c r="G21" s="193">
        <v>2</v>
      </c>
      <c r="H21" s="193">
        <v>7</v>
      </c>
      <c r="I21" s="193">
        <v>4</v>
      </c>
      <c r="J21" s="193">
        <v>1</v>
      </c>
      <c r="K21" s="193">
        <v>-10</v>
      </c>
      <c r="L21" s="193">
        <f t="shared" si="0"/>
        <v>14</v>
      </c>
      <c r="M21" s="204"/>
      <c r="N21" s="205"/>
    </row>
    <row r="22" spans="2:14">
      <c r="B22" s="18" t="s">
        <v>90</v>
      </c>
      <c r="C22" s="188" t="s">
        <v>28</v>
      </c>
      <c r="D22" s="188" t="s">
        <v>91</v>
      </c>
      <c r="E22" s="196" t="s">
        <v>92</v>
      </c>
      <c r="F22" s="194">
        <v>14.1</v>
      </c>
      <c r="G22" s="194">
        <v>14.9</v>
      </c>
      <c r="H22" s="189">
        <v>28</v>
      </c>
      <c r="I22" s="189">
        <v>37</v>
      </c>
      <c r="J22" s="189">
        <v>0.5</v>
      </c>
      <c r="K22" s="189">
        <v>0</v>
      </c>
      <c r="L22" s="189">
        <f t="shared" si="0"/>
        <v>94.5</v>
      </c>
      <c r="M22" s="200">
        <f>ROUND(AVERAGE(L22:L23),1)</f>
        <v>91</v>
      </c>
      <c r="N22" s="201">
        <f>M22/105</f>
        <v>0.866666666666667</v>
      </c>
    </row>
    <row r="23" spans="2:14">
      <c r="B23" s="31"/>
      <c r="C23" s="179"/>
      <c r="D23" s="179"/>
      <c r="E23" s="190" t="s">
        <v>43</v>
      </c>
      <c r="F23" s="195">
        <v>15</v>
      </c>
      <c r="G23" s="195">
        <v>15</v>
      </c>
      <c r="H23" s="192">
        <v>23.5</v>
      </c>
      <c r="I23" s="192">
        <v>33.5</v>
      </c>
      <c r="J23" s="192">
        <v>0.5</v>
      </c>
      <c r="K23" s="192">
        <v>0</v>
      </c>
      <c r="L23" s="192">
        <f t="shared" si="0"/>
        <v>87.5</v>
      </c>
      <c r="M23" s="202"/>
      <c r="N23" s="203"/>
    </row>
    <row r="24" spans="2:14">
      <c r="B24" s="31" t="s">
        <v>95</v>
      </c>
      <c r="C24" s="179" t="s">
        <v>35</v>
      </c>
      <c r="D24" s="179"/>
      <c r="E24" s="197" t="s">
        <v>92</v>
      </c>
      <c r="F24" s="192"/>
      <c r="G24" s="192"/>
      <c r="H24" s="192"/>
      <c r="I24" s="192"/>
      <c r="J24" s="192"/>
      <c r="K24" s="192"/>
      <c r="L24" s="192">
        <f t="shared" si="0"/>
        <v>0</v>
      </c>
      <c r="M24" s="202">
        <f>ROUND(AVERAGE(L24:L25),1)</f>
        <v>0</v>
      </c>
      <c r="N24" s="203">
        <f>M24/105</f>
        <v>0</v>
      </c>
    </row>
    <row r="25" spans="2:14">
      <c r="B25" s="31"/>
      <c r="C25" s="179"/>
      <c r="D25" s="179"/>
      <c r="E25" s="190" t="s">
        <v>43</v>
      </c>
      <c r="F25" s="192"/>
      <c r="G25" s="191"/>
      <c r="H25" s="192"/>
      <c r="I25" s="192"/>
      <c r="J25" s="192"/>
      <c r="K25" s="192"/>
      <c r="L25" s="192">
        <f t="shared" si="0"/>
        <v>0</v>
      </c>
      <c r="M25" s="202"/>
      <c r="N25" s="203"/>
    </row>
    <row r="26" spans="2:14">
      <c r="B26" s="31" t="s">
        <v>98</v>
      </c>
      <c r="C26" s="179" t="s">
        <v>99</v>
      </c>
      <c r="D26" s="179" t="s">
        <v>100</v>
      </c>
      <c r="E26" s="197" t="s">
        <v>92</v>
      </c>
      <c r="F26" s="191">
        <v>13.5</v>
      </c>
      <c r="G26" s="192">
        <v>12.1</v>
      </c>
      <c r="H26" s="192">
        <v>25.1</v>
      </c>
      <c r="I26" s="192">
        <v>32.9</v>
      </c>
      <c r="J26" s="192">
        <v>3</v>
      </c>
      <c r="K26" s="192">
        <v>0</v>
      </c>
      <c r="L26" s="192">
        <f t="shared" si="0"/>
        <v>86.6</v>
      </c>
      <c r="M26" s="202">
        <f>ROUND(AVERAGE(L26:L27),1)</f>
        <v>87.8</v>
      </c>
      <c r="N26" s="203">
        <f>M26/105</f>
        <v>0.836190476190476</v>
      </c>
    </row>
    <row r="27" spans="2:14">
      <c r="B27" s="31"/>
      <c r="C27" s="179"/>
      <c r="D27" s="179"/>
      <c r="E27" s="190" t="s">
        <v>43</v>
      </c>
      <c r="F27" s="192">
        <v>14.5</v>
      </c>
      <c r="G27" s="192">
        <v>12.5</v>
      </c>
      <c r="H27" s="192">
        <v>25</v>
      </c>
      <c r="I27" s="192">
        <v>33.5</v>
      </c>
      <c r="J27" s="192">
        <v>3.5</v>
      </c>
      <c r="K27" s="192">
        <v>0</v>
      </c>
      <c r="L27" s="192">
        <f t="shared" si="0"/>
        <v>89</v>
      </c>
      <c r="M27" s="202"/>
      <c r="N27" s="203"/>
    </row>
    <row r="28" spans="2:14">
      <c r="B28" s="31" t="s">
        <v>103</v>
      </c>
      <c r="C28" s="179" t="s">
        <v>46</v>
      </c>
      <c r="D28" s="179" t="s">
        <v>104</v>
      </c>
      <c r="E28" s="197" t="s">
        <v>92</v>
      </c>
      <c r="F28" s="192">
        <v>14.2</v>
      </c>
      <c r="G28" s="192">
        <v>13.1</v>
      </c>
      <c r="H28" s="192">
        <v>26.4</v>
      </c>
      <c r="I28" s="192">
        <v>34.7</v>
      </c>
      <c r="J28" s="192">
        <v>3.5</v>
      </c>
      <c r="K28" s="192">
        <v>0</v>
      </c>
      <c r="L28" s="192">
        <f t="shared" si="0"/>
        <v>91.9</v>
      </c>
      <c r="M28" s="202">
        <f>ROUND(AVERAGE(L28:L29),1)</f>
        <v>91.2</v>
      </c>
      <c r="N28" s="203">
        <f>M28/105</f>
        <v>0.868571428571429</v>
      </c>
    </row>
    <row r="29" ht="15" spans="2:14">
      <c r="B29" s="53"/>
      <c r="C29" s="181"/>
      <c r="D29" s="181"/>
      <c r="E29" s="14" t="s">
        <v>43</v>
      </c>
      <c r="F29" s="193">
        <v>13.7</v>
      </c>
      <c r="G29" s="193">
        <v>13.3</v>
      </c>
      <c r="H29" s="193">
        <v>25.5</v>
      </c>
      <c r="I29" s="193">
        <v>34</v>
      </c>
      <c r="J29" s="193">
        <v>4</v>
      </c>
      <c r="K29" s="193">
        <v>0</v>
      </c>
      <c r="L29" s="193">
        <f t="shared" si="0"/>
        <v>90.5</v>
      </c>
      <c r="M29" s="204"/>
      <c r="N29" s="205"/>
    </row>
  </sheetData>
  <mergeCells count="7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</mergeCells>
  <conditionalFormatting sqref="F9"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F12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12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12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12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12">
    <cfRule type="colorScale" priority="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9">
    <cfRule type="cellIs" dxfId="0" priority="14" operator="lessThan">
      <formula>0</formula>
    </cfRule>
  </conditionalFormatting>
  <conditionalFormatting sqref="F4:F8 F13:F29 F10:F11">
    <cfRule type="colorScale" priority="18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9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29">
    <cfRule type="colorScale" priority="2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30">
    <cfRule type="colorScale" priority="17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1 H13:H29">
    <cfRule type="colorScale" priority="16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2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1 I13:I29">
    <cfRule type="colorScale" priority="15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2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1 J13:J29">
    <cfRule type="colorScale" priority="24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9"/>
  <sheetViews>
    <sheetView topLeftCell="A10" workbookViewId="0">
      <selection activeCell="E26" sqref="E26"/>
    </sheetView>
  </sheetViews>
  <sheetFormatPr defaultColWidth="9" defaultRowHeight="14.25"/>
  <cols>
    <col min="2" max="2" width="7.5" customWidth="1"/>
    <col min="3" max="3" width="15.375" customWidth="1"/>
    <col min="4" max="4" width="44.875" customWidth="1"/>
    <col min="5" max="5" width="27.125" customWidth="1"/>
    <col min="14" max="14" width="9.5" customWidth="1"/>
  </cols>
  <sheetData>
    <row r="1" ht="15"/>
    <row r="2" spans="2:14">
      <c r="B2" s="184" t="s">
        <v>0</v>
      </c>
      <c r="C2" s="185"/>
      <c r="D2" s="185"/>
      <c r="E2" s="186" t="s">
        <v>6</v>
      </c>
      <c r="F2" s="186" t="s">
        <v>7</v>
      </c>
      <c r="G2" s="186"/>
      <c r="H2" s="186"/>
      <c r="I2" s="186"/>
      <c r="J2" s="186"/>
      <c r="K2" s="186"/>
      <c r="L2" s="186" t="s">
        <v>3</v>
      </c>
      <c r="M2" s="186" t="s">
        <v>8</v>
      </c>
      <c r="N2" s="198" t="s">
        <v>4</v>
      </c>
    </row>
    <row r="3" ht="15" spans="2:14">
      <c r="B3" s="12" t="s">
        <v>9</v>
      </c>
      <c r="C3" s="14" t="s">
        <v>10</v>
      </c>
      <c r="D3" s="14" t="s">
        <v>12</v>
      </c>
      <c r="E3" s="187"/>
      <c r="F3" s="187" t="s">
        <v>14</v>
      </c>
      <c r="G3" s="187" t="s">
        <v>15</v>
      </c>
      <c r="H3" s="187" t="s">
        <v>16</v>
      </c>
      <c r="I3" s="187" t="s">
        <v>17</v>
      </c>
      <c r="J3" s="187" t="s">
        <v>18</v>
      </c>
      <c r="K3" s="187" t="s">
        <v>107</v>
      </c>
      <c r="L3" s="187"/>
      <c r="M3" s="187"/>
      <c r="N3" s="199"/>
    </row>
    <row r="4" spans="2:14">
      <c r="B4" s="18" t="s">
        <v>56</v>
      </c>
      <c r="C4" s="188" t="s">
        <v>24</v>
      </c>
      <c r="D4" s="188" t="s">
        <v>59</v>
      </c>
      <c r="E4" s="185" t="s">
        <v>27</v>
      </c>
      <c r="F4" s="189">
        <v>14.8</v>
      </c>
      <c r="G4" s="189">
        <v>14.9</v>
      </c>
      <c r="H4" s="189">
        <v>28.9</v>
      </c>
      <c r="I4" s="189">
        <v>39</v>
      </c>
      <c r="J4" s="189">
        <v>4</v>
      </c>
      <c r="K4" s="189">
        <v>0</v>
      </c>
      <c r="L4" s="189">
        <f t="shared" ref="L4:L29" si="0">ROUND(SUM(F4:K4),1)</f>
        <v>101.6</v>
      </c>
      <c r="M4" s="200">
        <f>ROUND(AVERAGE(L4:L5),1)</f>
        <v>97.1</v>
      </c>
      <c r="N4" s="201">
        <f>M4/105</f>
        <v>0.924761904761905</v>
      </c>
    </row>
    <row r="5" spans="2:14">
      <c r="B5" s="31"/>
      <c r="C5" s="179"/>
      <c r="D5" s="179"/>
      <c r="E5" s="190" t="s">
        <v>108</v>
      </c>
      <c r="F5" s="191">
        <v>14</v>
      </c>
      <c r="G5" s="192">
        <v>12.5</v>
      </c>
      <c r="H5" s="192">
        <v>26</v>
      </c>
      <c r="I5" s="192">
        <v>35.5</v>
      </c>
      <c r="J5" s="192">
        <v>4.5</v>
      </c>
      <c r="K5" s="192">
        <v>0</v>
      </c>
      <c r="L5" s="192">
        <f t="shared" si="0"/>
        <v>92.5</v>
      </c>
      <c r="M5" s="202"/>
      <c r="N5" s="203"/>
    </row>
    <row r="6" spans="2:14">
      <c r="B6" s="31" t="s">
        <v>61</v>
      </c>
      <c r="C6" s="179" t="s">
        <v>32</v>
      </c>
      <c r="D6" s="179" t="s">
        <v>63</v>
      </c>
      <c r="E6" s="190" t="s">
        <v>27</v>
      </c>
      <c r="F6" s="192">
        <v>14.1</v>
      </c>
      <c r="G6" s="191">
        <v>13.7</v>
      </c>
      <c r="H6" s="192">
        <v>25.9</v>
      </c>
      <c r="I6" s="192">
        <v>35</v>
      </c>
      <c r="J6" s="192">
        <v>2</v>
      </c>
      <c r="K6" s="192">
        <v>0</v>
      </c>
      <c r="L6" s="192">
        <f t="shared" si="0"/>
        <v>90.7</v>
      </c>
      <c r="M6" s="202">
        <f>ROUND(AVERAGE(L6:L7),1)</f>
        <v>86.9</v>
      </c>
      <c r="N6" s="203">
        <f>M6/105</f>
        <v>0.827619047619048</v>
      </c>
    </row>
    <row r="7" spans="2:14">
      <c r="B7" s="31"/>
      <c r="C7" s="179"/>
      <c r="D7" s="179"/>
      <c r="E7" s="190" t="s">
        <v>108</v>
      </c>
      <c r="F7" s="192">
        <v>12.5</v>
      </c>
      <c r="G7" s="191">
        <v>11</v>
      </c>
      <c r="H7" s="192">
        <v>25.5</v>
      </c>
      <c r="I7" s="192">
        <v>33.5</v>
      </c>
      <c r="J7" s="192">
        <v>0.5</v>
      </c>
      <c r="K7" s="192">
        <v>0</v>
      </c>
      <c r="L7" s="192">
        <f t="shared" si="0"/>
        <v>83</v>
      </c>
      <c r="M7" s="202"/>
      <c r="N7" s="203"/>
    </row>
    <row r="8" spans="2:14">
      <c r="B8" s="31" t="s">
        <v>65</v>
      </c>
      <c r="C8" s="179" t="s">
        <v>40</v>
      </c>
      <c r="D8" s="179" t="s">
        <v>67</v>
      </c>
      <c r="E8" s="190" t="s">
        <v>27</v>
      </c>
      <c r="F8" s="192">
        <v>14.9</v>
      </c>
      <c r="G8" s="192">
        <v>13.5</v>
      </c>
      <c r="H8" s="192">
        <v>26.8</v>
      </c>
      <c r="I8" s="192">
        <v>36.9</v>
      </c>
      <c r="J8" s="192">
        <v>4.5</v>
      </c>
      <c r="K8" s="192">
        <v>0</v>
      </c>
      <c r="L8" s="192">
        <f t="shared" si="0"/>
        <v>96.6</v>
      </c>
      <c r="M8" s="202">
        <f>ROUND(AVERAGE(L8:L9),1)</f>
        <v>97.3</v>
      </c>
      <c r="N8" s="203">
        <f>M8/105</f>
        <v>0.926666666666667</v>
      </c>
    </row>
    <row r="9" spans="2:14">
      <c r="B9" s="31"/>
      <c r="C9" s="179"/>
      <c r="D9" s="179"/>
      <c r="E9" s="190" t="s">
        <v>108</v>
      </c>
      <c r="F9" s="192">
        <v>14.5</v>
      </c>
      <c r="G9" s="191">
        <v>13.5</v>
      </c>
      <c r="H9" s="192">
        <v>28</v>
      </c>
      <c r="I9" s="192">
        <v>37</v>
      </c>
      <c r="J9" s="192">
        <v>5</v>
      </c>
      <c r="K9" s="192">
        <v>0</v>
      </c>
      <c r="L9" s="192">
        <f t="shared" si="0"/>
        <v>98</v>
      </c>
      <c r="M9" s="202"/>
      <c r="N9" s="203"/>
    </row>
    <row r="10" spans="2:14">
      <c r="B10" s="31" t="s">
        <v>69</v>
      </c>
      <c r="C10" s="179" t="s">
        <v>36</v>
      </c>
      <c r="D10" s="179" t="s">
        <v>71</v>
      </c>
      <c r="E10" s="190" t="s">
        <v>27</v>
      </c>
      <c r="F10" s="192">
        <v>13.9</v>
      </c>
      <c r="G10" s="192">
        <v>8.4</v>
      </c>
      <c r="H10" s="192">
        <v>20.6</v>
      </c>
      <c r="I10" s="192">
        <v>25.9</v>
      </c>
      <c r="J10" s="192">
        <v>3</v>
      </c>
      <c r="K10" s="192">
        <v>0</v>
      </c>
      <c r="L10" s="192">
        <f t="shared" si="0"/>
        <v>71.8</v>
      </c>
      <c r="M10" s="202">
        <f>ROUND(AVERAGE(L10:L11),1)</f>
        <v>72.9</v>
      </c>
      <c r="N10" s="203">
        <f>M10/105</f>
        <v>0.694285714285714</v>
      </c>
    </row>
    <row r="11" spans="2:14">
      <c r="B11" s="31"/>
      <c r="C11" s="179"/>
      <c r="D11" s="179"/>
      <c r="E11" s="190" t="s">
        <v>108</v>
      </c>
      <c r="F11" s="191">
        <v>12</v>
      </c>
      <c r="G11" s="192">
        <v>11</v>
      </c>
      <c r="H11" s="192">
        <v>20</v>
      </c>
      <c r="I11" s="192">
        <v>30</v>
      </c>
      <c r="J11" s="192">
        <v>1</v>
      </c>
      <c r="K11" s="192">
        <v>0</v>
      </c>
      <c r="L11" s="192">
        <f t="shared" si="0"/>
        <v>74</v>
      </c>
      <c r="M11" s="202"/>
      <c r="N11" s="203"/>
    </row>
    <row r="12" spans="2:14">
      <c r="B12" s="31" t="s">
        <v>73</v>
      </c>
      <c r="C12" s="179" t="s">
        <v>52</v>
      </c>
      <c r="D12" s="179"/>
      <c r="E12" s="190" t="s">
        <v>27</v>
      </c>
      <c r="F12" s="192"/>
      <c r="G12" s="192"/>
      <c r="H12" s="192"/>
      <c r="I12" s="192"/>
      <c r="J12" s="192"/>
      <c r="K12" s="192"/>
      <c r="L12" s="192">
        <f t="shared" si="0"/>
        <v>0</v>
      </c>
      <c r="M12" s="202"/>
      <c r="N12" s="203"/>
    </row>
    <row r="13" ht="15" spans="2:14">
      <c r="B13" s="53"/>
      <c r="C13" s="181"/>
      <c r="D13" s="181"/>
      <c r="E13" s="14" t="s">
        <v>108</v>
      </c>
      <c r="F13" s="193"/>
      <c r="G13" s="193"/>
      <c r="H13" s="193"/>
      <c r="I13" s="193"/>
      <c r="J13" s="193"/>
      <c r="K13" s="193"/>
      <c r="L13" s="193">
        <f t="shared" si="0"/>
        <v>0</v>
      </c>
      <c r="M13" s="204"/>
      <c r="N13" s="205"/>
    </row>
    <row r="14" spans="2:14">
      <c r="B14" s="18" t="s">
        <v>76</v>
      </c>
      <c r="C14" s="188" t="s">
        <v>19</v>
      </c>
      <c r="D14" s="188" t="s">
        <v>78</v>
      </c>
      <c r="E14" s="185" t="s">
        <v>77</v>
      </c>
      <c r="F14" s="189">
        <v>15</v>
      </c>
      <c r="G14" s="194">
        <v>11.5</v>
      </c>
      <c r="H14" s="189">
        <v>26.5</v>
      </c>
      <c r="I14" s="189">
        <v>35.5</v>
      </c>
      <c r="J14" s="189">
        <v>5</v>
      </c>
      <c r="K14" s="189">
        <v>0</v>
      </c>
      <c r="L14" s="189">
        <f t="shared" si="0"/>
        <v>93.5</v>
      </c>
      <c r="M14" s="200">
        <f>ROUND(AVERAGE(L14:L15),1)</f>
        <v>95.3</v>
      </c>
      <c r="N14" s="201">
        <f>M14/105</f>
        <v>0.907619047619048</v>
      </c>
    </row>
    <row r="15" spans="2:14">
      <c r="B15" s="31"/>
      <c r="C15" s="179"/>
      <c r="D15" s="179"/>
      <c r="E15" s="190" t="s">
        <v>23</v>
      </c>
      <c r="F15" s="192">
        <v>15</v>
      </c>
      <c r="G15" s="192">
        <v>13.5</v>
      </c>
      <c r="H15" s="192">
        <v>27.5</v>
      </c>
      <c r="I15" s="192">
        <v>36.5</v>
      </c>
      <c r="J15" s="192">
        <v>4.5</v>
      </c>
      <c r="K15" s="192"/>
      <c r="L15" s="192">
        <f t="shared" si="0"/>
        <v>97</v>
      </c>
      <c r="M15" s="202"/>
      <c r="N15" s="203"/>
    </row>
    <row r="16" spans="2:14">
      <c r="B16" s="31" t="s">
        <v>79</v>
      </c>
      <c r="C16" s="179" t="s">
        <v>20</v>
      </c>
      <c r="D16" s="179" t="s">
        <v>81</v>
      </c>
      <c r="E16" s="190" t="s">
        <v>77</v>
      </c>
      <c r="F16" s="192">
        <v>14</v>
      </c>
      <c r="G16" s="192">
        <v>11</v>
      </c>
      <c r="H16" s="192">
        <v>14.5</v>
      </c>
      <c r="I16" s="192">
        <v>24</v>
      </c>
      <c r="J16" s="192">
        <v>3</v>
      </c>
      <c r="K16" s="192">
        <v>0</v>
      </c>
      <c r="L16" s="192">
        <f t="shared" si="0"/>
        <v>66.5</v>
      </c>
      <c r="M16" s="202">
        <f>ROUND(AVERAGE(L16:L17),1)</f>
        <v>60.9</v>
      </c>
      <c r="N16" s="203">
        <f>M16/105</f>
        <v>0.58</v>
      </c>
    </row>
    <row r="17" spans="2:14">
      <c r="B17" s="31"/>
      <c r="C17" s="179"/>
      <c r="D17" s="179"/>
      <c r="E17" s="190" t="s">
        <v>23</v>
      </c>
      <c r="F17" s="191">
        <v>14.7</v>
      </c>
      <c r="G17" s="192">
        <v>10</v>
      </c>
      <c r="H17" s="192">
        <v>15</v>
      </c>
      <c r="I17" s="192">
        <v>12</v>
      </c>
      <c r="J17" s="192">
        <v>3.5</v>
      </c>
      <c r="K17" s="192">
        <v>0</v>
      </c>
      <c r="L17" s="192">
        <f t="shared" si="0"/>
        <v>55.2</v>
      </c>
      <c r="M17" s="202"/>
      <c r="N17" s="203"/>
    </row>
    <row r="18" spans="2:14">
      <c r="B18" s="31" t="s">
        <v>83</v>
      </c>
      <c r="C18" s="179" t="s">
        <v>84</v>
      </c>
      <c r="D18" s="179" t="s">
        <v>86</v>
      </c>
      <c r="E18" s="190" t="s">
        <v>77</v>
      </c>
      <c r="F18" s="192">
        <v>11</v>
      </c>
      <c r="G18" s="192">
        <v>6</v>
      </c>
      <c r="H18" s="192">
        <v>9</v>
      </c>
      <c r="I18" s="192">
        <v>16</v>
      </c>
      <c r="J18" s="192">
        <v>0.5</v>
      </c>
      <c r="K18" s="192">
        <v>0</v>
      </c>
      <c r="L18" s="192">
        <f t="shared" si="0"/>
        <v>42.5</v>
      </c>
      <c r="M18" s="202">
        <f>ROUND(AVERAGE(L18:L19),1)</f>
        <v>37</v>
      </c>
      <c r="N18" s="203">
        <f>M18/105</f>
        <v>0.352380952380952</v>
      </c>
    </row>
    <row r="19" spans="2:14">
      <c r="B19" s="31"/>
      <c r="C19" s="179"/>
      <c r="D19" s="179"/>
      <c r="E19" s="190" t="s">
        <v>23</v>
      </c>
      <c r="F19" s="191">
        <v>13.5</v>
      </c>
      <c r="G19" s="192">
        <v>4.5</v>
      </c>
      <c r="H19" s="192">
        <v>9</v>
      </c>
      <c r="I19" s="192">
        <v>4</v>
      </c>
      <c r="J19" s="192">
        <v>0.5</v>
      </c>
      <c r="K19" s="192">
        <v>0</v>
      </c>
      <c r="L19" s="192">
        <f t="shared" si="0"/>
        <v>31.5</v>
      </c>
      <c r="M19" s="202"/>
      <c r="N19" s="203"/>
    </row>
    <row r="20" spans="2:14">
      <c r="B20" s="31" t="s">
        <v>88</v>
      </c>
      <c r="C20" s="179" t="s">
        <v>50</v>
      </c>
      <c r="D20" s="179"/>
      <c r="E20" s="190" t="s">
        <v>77</v>
      </c>
      <c r="F20" s="192"/>
      <c r="G20" s="191"/>
      <c r="H20" s="192"/>
      <c r="I20" s="192"/>
      <c r="J20" s="192"/>
      <c r="K20" s="192"/>
      <c r="L20" s="192">
        <f t="shared" si="0"/>
        <v>0</v>
      </c>
      <c r="M20" s="202">
        <f>ROUND(AVERAGE(L20:L21),1)</f>
        <v>0</v>
      </c>
      <c r="N20" s="203">
        <f>M20/105</f>
        <v>0</v>
      </c>
    </row>
    <row r="21" ht="15" spans="2:14">
      <c r="B21" s="53"/>
      <c r="C21" s="181"/>
      <c r="D21" s="181"/>
      <c r="E21" s="14" t="s">
        <v>23</v>
      </c>
      <c r="F21" s="193"/>
      <c r="G21" s="193"/>
      <c r="H21" s="193"/>
      <c r="I21" s="193"/>
      <c r="J21" s="193"/>
      <c r="K21" s="193"/>
      <c r="L21" s="193">
        <f t="shared" si="0"/>
        <v>0</v>
      </c>
      <c r="M21" s="204"/>
      <c r="N21" s="205"/>
    </row>
    <row r="22" spans="2:14">
      <c r="B22" s="18" t="s">
        <v>90</v>
      </c>
      <c r="C22" s="188" t="s">
        <v>28</v>
      </c>
      <c r="D22" s="188" t="s">
        <v>93</v>
      </c>
      <c r="E22" s="196" t="s">
        <v>92</v>
      </c>
      <c r="F22" s="194">
        <v>13.9</v>
      </c>
      <c r="G22" s="194">
        <v>14.9</v>
      </c>
      <c r="H22" s="189">
        <v>27.7</v>
      </c>
      <c r="I22" s="189">
        <v>36.7</v>
      </c>
      <c r="J22" s="189">
        <v>3.3</v>
      </c>
      <c r="K22" s="189">
        <v>0</v>
      </c>
      <c r="L22" s="189">
        <f t="shared" si="0"/>
        <v>96.5</v>
      </c>
      <c r="M22" s="200">
        <f>ROUND(AVERAGE(L22,L23),1)</f>
        <v>97.1</v>
      </c>
      <c r="N22" s="201">
        <f>M22/105</f>
        <v>0.924761904761905</v>
      </c>
    </row>
    <row r="23" spans="2:14">
      <c r="B23" s="31"/>
      <c r="C23" s="179"/>
      <c r="D23" s="179"/>
      <c r="E23" s="190" t="s">
        <v>43</v>
      </c>
      <c r="F23" s="192">
        <v>15</v>
      </c>
      <c r="G23" s="191">
        <v>14.5</v>
      </c>
      <c r="H23" s="192">
        <v>27.9</v>
      </c>
      <c r="I23" s="192">
        <v>36.5</v>
      </c>
      <c r="J23" s="192">
        <v>3.7</v>
      </c>
      <c r="K23" s="192">
        <v>0</v>
      </c>
      <c r="L23" s="192">
        <f t="shared" si="0"/>
        <v>97.6</v>
      </c>
      <c r="M23" s="202"/>
      <c r="N23" s="203"/>
    </row>
    <row r="24" spans="2:14">
      <c r="B24" s="31" t="s">
        <v>95</v>
      </c>
      <c r="C24" s="179" t="s">
        <v>35</v>
      </c>
      <c r="D24" s="179" t="s">
        <v>96</v>
      </c>
      <c r="E24" s="197" t="s">
        <v>92</v>
      </c>
      <c r="F24" s="192">
        <v>13.4</v>
      </c>
      <c r="G24" s="192">
        <v>13.4</v>
      </c>
      <c r="H24" s="192">
        <v>24.2</v>
      </c>
      <c r="I24" s="192">
        <v>34.8</v>
      </c>
      <c r="J24" s="192">
        <v>4.1</v>
      </c>
      <c r="K24" s="192">
        <v>0</v>
      </c>
      <c r="L24" s="192">
        <f t="shared" si="0"/>
        <v>89.9</v>
      </c>
      <c r="M24" s="202">
        <f>ROUND(AVERAGE(L24:L25),1)</f>
        <v>88</v>
      </c>
      <c r="N24" s="203">
        <f>M24/105</f>
        <v>0.838095238095238</v>
      </c>
    </row>
    <row r="25" spans="2:14">
      <c r="B25" s="31"/>
      <c r="C25" s="179"/>
      <c r="D25" s="179"/>
      <c r="E25" s="190" t="s">
        <v>43</v>
      </c>
      <c r="F25" s="192">
        <v>13.8</v>
      </c>
      <c r="G25" s="191">
        <v>13</v>
      </c>
      <c r="H25" s="192">
        <v>24.3</v>
      </c>
      <c r="I25" s="192">
        <v>32.5</v>
      </c>
      <c r="J25" s="192">
        <v>2.5</v>
      </c>
      <c r="K25" s="192">
        <v>0</v>
      </c>
      <c r="L25" s="192">
        <f t="shared" si="0"/>
        <v>86.1</v>
      </c>
      <c r="M25" s="202"/>
      <c r="N25" s="203"/>
    </row>
    <row r="26" spans="2:14">
      <c r="B26" s="31" t="s">
        <v>98</v>
      </c>
      <c r="C26" s="179" t="s">
        <v>99</v>
      </c>
      <c r="D26" s="179" t="s">
        <v>101</v>
      </c>
      <c r="E26" s="197" t="s">
        <v>92</v>
      </c>
      <c r="F26" s="191">
        <v>13.4</v>
      </c>
      <c r="G26" s="192">
        <v>13.2</v>
      </c>
      <c r="H26" s="192">
        <v>23.5</v>
      </c>
      <c r="I26" s="192">
        <v>31.6</v>
      </c>
      <c r="J26" s="192">
        <v>3.3</v>
      </c>
      <c r="K26" s="192">
        <v>0</v>
      </c>
      <c r="L26" s="192">
        <f t="shared" si="0"/>
        <v>85</v>
      </c>
      <c r="M26" s="202">
        <f>ROUND(AVERAGE(L26:L27),1)</f>
        <v>84</v>
      </c>
      <c r="N26" s="203">
        <f>M26/105</f>
        <v>0.8</v>
      </c>
    </row>
    <row r="27" spans="2:14">
      <c r="B27" s="31"/>
      <c r="C27" s="179"/>
      <c r="D27" s="179"/>
      <c r="E27" s="190" t="s">
        <v>43</v>
      </c>
      <c r="F27" s="192">
        <v>12</v>
      </c>
      <c r="G27" s="192">
        <v>13</v>
      </c>
      <c r="H27" s="192">
        <v>23.5</v>
      </c>
      <c r="I27" s="192">
        <v>31.5</v>
      </c>
      <c r="J27" s="192">
        <v>3</v>
      </c>
      <c r="K27" s="192">
        <v>0</v>
      </c>
      <c r="L27" s="192">
        <f t="shared" si="0"/>
        <v>83</v>
      </c>
      <c r="M27" s="202"/>
      <c r="N27" s="203"/>
    </row>
    <row r="28" spans="2:14">
      <c r="B28" s="31" t="s">
        <v>103</v>
      </c>
      <c r="C28" s="179" t="s">
        <v>46</v>
      </c>
      <c r="D28" s="179" t="s">
        <v>105</v>
      </c>
      <c r="E28" s="197" t="s">
        <v>92</v>
      </c>
      <c r="F28" s="192">
        <v>14.2</v>
      </c>
      <c r="G28" s="192">
        <v>12.4</v>
      </c>
      <c r="H28" s="192">
        <v>26</v>
      </c>
      <c r="I28" s="192">
        <v>35.2</v>
      </c>
      <c r="J28" s="192">
        <v>4.1</v>
      </c>
      <c r="K28" s="192">
        <v>0</v>
      </c>
      <c r="L28" s="192">
        <f t="shared" si="0"/>
        <v>91.9</v>
      </c>
      <c r="M28" s="202">
        <f>ROUND(AVERAGE(L28:L29),1)</f>
        <v>88.8</v>
      </c>
      <c r="N28" s="203">
        <f>M28/105</f>
        <v>0.845714285714286</v>
      </c>
    </row>
    <row r="29" ht="15" spans="2:14">
      <c r="B29" s="53"/>
      <c r="C29" s="181"/>
      <c r="D29" s="181"/>
      <c r="E29" s="14" t="s">
        <v>43</v>
      </c>
      <c r="F29" s="193">
        <v>15</v>
      </c>
      <c r="G29" s="193">
        <v>10.8</v>
      </c>
      <c r="H29" s="193">
        <v>25.3</v>
      </c>
      <c r="I29" s="193">
        <v>30.5</v>
      </c>
      <c r="J29" s="193">
        <v>4</v>
      </c>
      <c r="K29" s="193">
        <v>0</v>
      </c>
      <c r="L29" s="193">
        <f t="shared" si="0"/>
        <v>85.6</v>
      </c>
      <c r="M29" s="204"/>
      <c r="N29" s="205"/>
    </row>
  </sheetData>
  <mergeCells count="7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</mergeCells>
  <conditionalFormatting sqref="F12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12"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12">
    <cfRule type="colorScale" priority="3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12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12">
    <cfRule type="colorScale" priority="1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9">
    <cfRule type="cellIs" dxfId="0" priority="12" operator="lessThan">
      <formula>0</formula>
    </cfRule>
  </conditionalFormatting>
  <conditionalFormatting sqref="F4:F11 F13:F29"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7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29">
    <cfRule type="colorScale" priority="2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30"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1 H13:H29">
    <cfRule type="colorScale" priority="1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1 I13:I29">
    <cfRule type="colorScale" priority="1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1 J13:J29">
    <cfRule type="colorScale" priority="22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9"/>
  <sheetViews>
    <sheetView topLeftCell="A12" workbookViewId="0">
      <selection activeCell="E26" sqref="E26"/>
    </sheetView>
  </sheetViews>
  <sheetFormatPr defaultColWidth="9" defaultRowHeight="14.25"/>
  <cols>
    <col min="2" max="2" width="7.5" customWidth="1"/>
    <col min="3" max="3" width="15.375" customWidth="1"/>
    <col min="4" max="4" width="51.5" customWidth="1"/>
    <col min="5" max="5" width="27.125" customWidth="1"/>
    <col min="14" max="14" width="9.5" customWidth="1"/>
  </cols>
  <sheetData>
    <row r="1" ht="15"/>
    <row r="2" spans="2:14">
      <c r="B2" s="184" t="s">
        <v>0</v>
      </c>
      <c r="C2" s="185"/>
      <c r="D2" s="185"/>
      <c r="E2" s="186" t="s">
        <v>6</v>
      </c>
      <c r="F2" s="186" t="s">
        <v>7</v>
      </c>
      <c r="G2" s="186"/>
      <c r="H2" s="186"/>
      <c r="I2" s="186"/>
      <c r="J2" s="186"/>
      <c r="K2" s="186"/>
      <c r="L2" s="186" t="s">
        <v>3</v>
      </c>
      <c r="M2" s="186" t="s">
        <v>8</v>
      </c>
      <c r="N2" s="198" t="s">
        <v>4</v>
      </c>
    </row>
    <row r="3" ht="15" spans="2:14">
      <c r="B3" s="12" t="s">
        <v>9</v>
      </c>
      <c r="C3" s="14" t="s">
        <v>10</v>
      </c>
      <c r="D3" s="14" t="s">
        <v>12</v>
      </c>
      <c r="E3" s="187"/>
      <c r="F3" s="187" t="s">
        <v>14</v>
      </c>
      <c r="G3" s="187" t="s">
        <v>15</v>
      </c>
      <c r="H3" s="187" t="s">
        <v>16</v>
      </c>
      <c r="I3" s="187" t="s">
        <v>17</v>
      </c>
      <c r="J3" s="187" t="s">
        <v>18</v>
      </c>
      <c r="K3" s="187" t="s">
        <v>107</v>
      </c>
      <c r="L3" s="187"/>
      <c r="M3" s="187"/>
      <c r="N3" s="199"/>
    </row>
    <row r="4" spans="2:14">
      <c r="B4" s="18" t="s">
        <v>56</v>
      </c>
      <c r="C4" s="188" t="s">
        <v>24</v>
      </c>
      <c r="D4" s="188" t="s">
        <v>60</v>
      </c>
      <c r="E4" s="185" t="s">
        <v>27</v>
      </c>
      <c r="F4" s="189">
        <v>13.8</v>
      </c>
      <c r="G4" s="189">
        <v>11.8</v>
      </c>
      <c r="H4" s="189">
        <v>25.7</v>
      </c>
      <c r="I4" s="189">
        <v>36.8</v>
      </c>
      <c r="J4" s="189">
        <v>3.5</v>
      </c>
      <c r="K4" s="189">
        <v>0</v>
      </c>
      <c r="L4" s="189">
        <f t="shared" ref="L4:L29" si="0">ROUND(SUM(F4:K4),1)</f>
        <v>91.6</v>
      </c>
      <c r="M4" s="200">
        <f>ROUND(AVERAGE(L4:L5),1)</f>
        <v>90.6</v>
      </c>
      <c r="N4" s="201">
        <f>M4/105</f>
        <v>0.862857142857143</v>
      </c>
    </row>
    <row r="5" spans="2:14">
      <c r="B5" s="31"/>
      <c r="C5" s="179"/>
      <c r="D5" s="179"/>
      <c r="E5" s="190" t="s">
        <v>108</v>
      </c>
      <c r="F5" s="191">
        <v>12</v>
      </c>
      <c r="G5" s="192">
        <v>13</v>
      </c>
      <c r="H5" s="192">
        <v>25.5</v>
      </c>
      <c r="I5" s="192">
        <v>35</v>
      </c>
      <c r="J5" s="192">
        <v>4</v>
      </c>
      <c r="K5" s="192">
        <v>0</v>
      </c>
      <c r="L5" s="192">
        <f t="shared" si="0"/>
        <v>89.5</v>
      </c>
      <c r="M5" s="202"/>
      <c r="N5" s="203"/>
    </row>
    <row r="6" spans="2:14">
      <c r="B6" s="31" t="s">
        <v>61</v>
      </c>
      <c r="C6" s="179" t="s">
        <v>32</v>
      </c>
      <c r="D6" s="179" t="s">
        <v>64</v>
      </c>
      <c r="E6" s="190" t="s">
        <v>27</v>
      </c>
      <c r="F6" s="192">
        <v>13.2</v>
      </c>
      <c r="G6" s="191">
        <v>12.5</v>
      </c>
      <c r="H6" s="192">
        <v>25.2</v>
      </c>
      <c r="I6" s="192">
        <v>32.4</v>
      </c>
      <c r="J6" s="192">
        <v>4</v>
      </c>
      <c r="K6" s="192">
        <v>0</v>
      </c>
      <c r="L6" s="192">
        <f t="shared" si="0"/>
        <v>87.3</v>
      </c>
      <c r="M6" s="202">
        <f>ROUND(AVERAGE(L6:L7),1)</f>
        <v>87.9</v>
      </c>
      <c r="N6" s="203">
        <f>M6/105</f>
        <v>0.837142857142857</v>
      </c>
    </row>
    <row r="7" spans="2:14">
      <c r="B7" s="31"/>
      <c r="C7" s="179"/>
      <c r="D7" s="179"/>
      <c r="E7" s="190" t="s">
        <v>108</v>
      </c>
      <c r="F7" s="192">
        <v>12.5</v>
      </c>
      <c r="G7" s="191">
        <v>12.5</v>
      </c>
      <c r="H7" s="192">
        <v>25.5</v>
      </c>
      <c r="I7" s="192">
        <v>34</v>
      </c>
      <c r="J7" s="192">
        <v>4</v>
      </c>
      <c r="K7" s="192">
        <v>0</v>
      </c>
      <c r="L7" s="192">
        <f t="shared" si="0"/>
        <v>88.5</v>
      </c>
      <c r="M7" s="202"/>
      <c r="N7" s="203"/>
    </row>
    <row r="8" spans="2:14">
      <c r="B8" s="31" t="s">
        <v>65</v>
      </c>
      <c r="C8" s="179" t="s">
        <v>40</v>
      </c>
      <c r="D8" s="179" t="s">
        <v>109</v>
      </c>
      <c r="E8" s="190" t="s">
        <v>27</v>
      </c>
      <c r="F8" s="192">
        <v>14.1</v>
      </c>
      <c r="G8" s="192">
        <v>12.3</v>
      </c>
      <c r="H8" s="192">
        <v>27.9</v>
      </c>
      <c r="I8" s="192">
        <v>35</v>
      </c>
      <c r="J8" s="192">
        <v>2</v>
      </c>
      <c r="K8" s="192">
        <v>0</v>
      </c>
      <c r="L8" s="192">
        <f t="shared" si="0"/>
        <v>91.3</v>
      </c>
      <c r="M8" s="202">
        <f>ROUND(AVERAGE(L8:L9),1)</f>
        <v>89.7</v>
      </c>
      <c r="N8" s="203">
        <f>M8/105</f>
        <v>0.854285714285714</v>
      </c>
    </row>
    <row r="9" spans="2:14">
      <c r="B9" s="31"/>
      <c r="C9" s="179"/>
      <c r="D9" s="179"/>
      <c r="E9" s="190" t="s">
        <v>108</v>
      </c>
      <c r="F9" s="192">
        <v>13.5</v>
      </c>
      <c r="G9" s="191">
        <v>12.5</v>
      </c>
      <c r="H9" s="192">
        <v>25.5</v>
      </c>
      <c r="I9" s="192">
        <v>33.5</v>
      </c>
      <c r="J9" s="192">
        <v>3</v>
      </c>
      <c r="K9" s="192">
        <v>0</v>
      </c>
      <c r="L9" s="192">
        <f t="shared" si="0"/>
        <v>88</v>
      </c>
      <c r="M9" s="202"/>
      <c r="N9" s="203"/>
    </row>
    <row r="10" spans="2:14">
      <c r="B10" s="31" t="s">
        <v>69</v>
      </c>
      <c r="C10" s="179" t="s">
        <v>36</v>
      </c>
      <c r="D10" s="179" t="s">
        <v>72</v>
      </c>
      <c r="E10" s="190" t="s">
        <v>27</v>
      </c>
      <c r="F10" s="192">
        <v>13.9</v>
      </c>
      <c r="G10" s="192">
        <v>13.6</v>
      </c>
      <c r="H10" s="192">
        <v>26.5</v>
      </c>
      <c r="I10" s="192">
        <v>34.7</v>
      </c>
      <c r="J10" s="192">
        <v>4.2</v>
      </c>
      <c r="K10" s="192">
        <v>0</v>
      </c>
      <c r="L10" s="192">
        <f t="shared" si="0"/>
        <v>92.9</v>
      </c>
      <c r="M10" s="202">
        <f>ROUND(AVERAGE(L10:L11),1)</f>
        <v>84.7</v>
      </c>
      <c r="N10" s="203">
        <f>M10/105</f>
        <v>0.806666666666667</v>
      </c>
    </row>
    <row r="11" spans="2:14">
      <c r="B11" s="31"/>
      <c r="C11" s="179"/>
      <c r="D11" s="179"/>
      <c r="E11" s="190" t="s">
        <v>108</v>
      </c>
      <c r="F11" s="191">
        <v>13</v>
      </c>
      <c r="G11" s="192">
        <v>12.5</v>
      </c>
      <c r="H11" s="192">
        <v>20</v>
      </c>
      <c r="I11" s="192">
        <v>27</v>
      </c>
      <c r="J11" s="192">
        <v>4</v>
      </c>
      <c r="K11" s="192">
        <v>0</v>
      </c>
      <c r="L11" s="192">
        <f t="shared" si="0"/>
        <v>76.5</v>
      </c>
      <c r="M11" s="202"/>
      <c r="N11" s="203"/>
    </row>
    <row r="12" spans="2:14">
      <c r="B12" s="31" t="s">
        <v>73</v>
      </c>
      <c r="C12" s="179" t="s">
        <v>52</v>
      </c>
      <c r="D12" s="179" t="s">
        <v>75</v>
      </c>
      <c r="E12" s="190" t="s">
        <v>27</v>
      </c>
      <c r="F12" s="192">
        <v>14.6</v>
      </c>
      <c r="G12" s="192">
        <v>13.9</v>
      </c>
      <c r="H12" s="192">
        <v>29</v>
      </c>
      <c r="I12" s="192">
        <v>37.5</v>
      </c>
      <c r="J12" s="192">
        <v>4.4</v>
      </c>
      <c r="K12" s="192">
        <v>0</v>
      </c>
      <c r="L12" s="192">
        <f t="shared" si="0"/>
        <v>99.4</v>
      </c>
      <c r="M12" s="202"/>
      <c r="N12" s="203"/>
    </row>
    <row r="13" ht="15" spans="2:14">
      <c r="B13" s="53"/>
      <c r="C13" s="181"/>
      <c r="D13" s="181"/>
      <c r="E13" s="14" t="s">
        <v>108</v>
      </c>
      <c r="F13" s="193">
        <v>13</v>
      </c>
      <c r="G13" s="193">
        <v>13</v>
      </c>
      <c r="H13" s="193">
        <v>25</v>
      </c>
      <c r="I13" s="193">
        <v>33</v>
      </c>
      <c r="J13" s="193">
        <v>3</v>
      </c>
      <c r="K13" s="193">
        <v>0</v>
      </c>
      <c r="L13" s="193">
        <f t="shared" si="0"/>
        <v>87</v>
      </c>
      <c r="M13" s="204"/>
      <c r="N13" s="205"/>
    </row>
    <row r="14" spans="2:14">
      <c r="B14" s="18" t="s">
        <v>76</v>
      </c>
      <c r="C14" s="188" t="s">
        <v>19</v>
      </c>
      <c r="D14" s="188"/>
      <c r="E14" s="185" t="s">
        <v>77</v>
      </c>
      <c r="F14" s="189"/>
      <c r="G14" s="194"/>
      <c r="H14" s="189"/>
      <c r="I14" s="189"/>
      <c r="J14" s="189"/>
      <c r="K14" s="189"/>
      <c r="L14" s="189">
        <f t="shared" si="0"/>
        <v>0</v>
      </c>
      <c r="M14" s="200">
        <f>ROUND(AVERAGE(L14:L15),1)</f>
        <v>0</v>
      </c>
      <c r="N14" s="201">
        <f>M14/105</f>
        <v>0</v>
      </c>
    </row>
    <row r="15" spans="2:14">
      <c r="B15" s="31"/>
      <c r="C15" s="179"/>
      <c r="D15" s="179"/>
      <c r="E15" s="190" t="s">
        <v>23</v>
      </c>
      <c r="F15" s="192"/>
      <c r="G15" s="192"/>
      <c r="H15" s="192"/>
      <c r="I15" s="192"/>
      <c r="J15" s="192"/>
      <c r="K15" s="192"/>
      <c r="L15" s="192">
        <f t="shared" si="0"/>
        <v>0</v>
      </c>
      <c r="M15" s="202"/>
      <c r="N15" s="203"/>
    </row>
    <row r="16" spans="2:14">
      <c r="B16" s="31" t="s">
        <v>79</v>
      </c>
      <c r="C16" s="179" t="s">
        <v>20</v>
      </c>
      <c r="D16" s="179" t="s">
        <v>82</v>
      </c>
      <c r="E16" s="190" t="s">
        <v>77</v>
      </c>
      <c r="F16" s="192">
        <v>15</v>
      </c>
      <c r="G16" s="192">
        <v>13</v>
      </c>
      <c r="H16" s="192">
        <v>28</v>
      </c>
      <c r="I16" s="192">
        <v>38</v>
      </c>
      <c r="J16" s="192">
        <v>5</v>
      </c>
      <c r="K16" s="192">
        <v>0</v>
      </c>
      <c r="L16" s="192">
        <f t="shared" si="0"/>
        <v>99</v>
      </c>
      <c r="M16" s="202">
        <f>ROUND(AVERAGE(L16:L17),1)</f>
        <v>95</v>
      </c>
      <c r="N16" s="203">
        <f>M16/105</f>
        <v>0.904761904761905</v>
      </c>
    </row>
    <row r="17" spans="2:14">
      <c r="B17" s="31"/>
      <c r="C17" s="179"/>
      <c r="D17" s="179"/>
      <c r="E17" s="190" t="s">
        <v>23</v>
      </c>
      <c r="F17" s="191">
        <v>14.5</v>
      </c>
      <c r="G17" s="192">
        <v>12</v>
      </c>
      <c r="H17" s="192">
        <v>26</v>
      </c>
      <c r="I17" s="192">
        <v>34</v>
      </c>
      <c r="J17" s="192">
        <v>4.5</v>
      </c>
      <c r="K17" s="192">
        <v>0</v>
      </c>
      <c r="L17" s="192">
        <f t="shared" si="0"/>
        <v>91</v>
      </c>
      <c r="M17" s="202"/>
      <c r="N17" s="203"/>
    </row>
    <row r="18" spans="2:14">
      <c r="B18" s="31" t="s">
        <v>83</v>
      </c>
      <c r="C18" s="179" t="s">
        <v>84</v>
      </c>
      <c r="D18" s="179" t="s">
        <v>87</v>
      </c>
      <c r="E18" s="190" t="s">
        <v>77</v>
      </c>
      <c r="F18" s="192">
        <v>11</v>
      </c>
      <c r="G18" s="192">
        <v>12</v>
      </c>
      <c r="H18" s="192">
        <v>26.5</v>
      </c>
      <c r="I18" s="192">
        <v>33</v>
      </c>
      <c r="J18" s="192">
        <v>3.5</v>
      </c>
      <c r="K18" s="192">
        <v>0</v>
      </c>
      <c r="L18" s="192">
        <f t="shared" si="0"/>
        <v>86</v>
      </c>
      <c r="M18" s="202">
        <f>ROUND(AVERAGE(L18:L19),1)</f>
        <v>85.3</v>
      </c>
      <c r="N18" s="203">
        <f>M18/105</f>
        <v>0.812380952380952</v>
      </c>
    </row>
    <row r="19" spans="2:14">
      <c r="B19" s="31"/>
      <c r="C19" s="179"/>
      <c r="D19" s="179"/>
      <c r="E19" s="190" t="s">
        <v>23</v>
      </c>
      <c r="F19" s="195">
        <v>14</v>
      </c>
      <c r="G19" s="192">
        <v>12</v>
      </c>
      <c r="H19" s="192">
        <v>23.5</v>
      </c>
      <c r="I19" s="192">
        <v>31.5</v>
      </c>
      <c r="J19" s="192">
        <v>3.5</v>
      </c>
      <c r="K19" s="192">
        <v>0</v>
      </c>
      <c r="L19" s="192">
        <f t="shared" si="0"/>
        <v>84.5</v>
      </c>
      <c r="M19" s="202"/>
      <c r="N19" s="203"/>
    </row>
    <row r="20" spans="2:14">
      <c r="B20" s="31" t="s">
        <v>88</v>
      </c>
      <c r="C20" s="179" t="s">
        <v>50</v>
      </c>
      <c r="D20" s="179"/>
      <c r="E20" s="190" t="s">
        <v>77</v>
      </c>
      <c r="F20" s="192"/>
      <c r="G20" s="191"/>
      <c r="H20" s="192"/>
      <c r="I20" s="192"/>
      <c r="J20" s="192"/>
      <c r="K20" s="192"/>
      <c r="L20" s="192">
        <f t="shared" si="0"/>
        <v>0</v>
      </c>
      <c r="M20" s="202">
        <f>ROUND(AVERAGE(L20:L21),1)</f>
        <v>0</v>
      </c>
      <c r="N20" s="203">
        <f>M20/105</f>
        <v>0</v>
      </c>
    </row>
    <row r="21" ht="15" spans="2:14">
      <c r="B21" s="53"/>
      <c r="C21" s="181"/>
      <c r="D21" s="181"/>
      <c r="E21" s="14" t="s">
        <v>23</v>
      </c>
      <c r="F21" s="193"/>
      <c r="G21" s="193"/>
      <c r="H21" s="193"/>
      <c r="I21" s="193"/>
      <c r="J21" s="193"/>
      <c r="K21" s="193"/>
      <c r="L21" s="193">
        <f t="shared" si="0"/>
        <v>0</v>
      </c>
      <c r="M21" s="204"/>
      <c r="N21" s="205"/>
    </row>
    <row r="22" spans="2:14">
      <c r="B22" s="18" t="s">
        <v>90</v>
      </c>
      <c r="C22" s="188" t="s">
        <v>28</v>
      </c>
      <c r="D22" s="188" t="s">
        <v>94</v>
      </c>
      <c r="E22" s="196" t="s">
        <v>92</v>
      </c>
      <c r="F22" s="194">
        <v>11.3</v>
      </c>
      <c r="G22" s="194">
        <v>7.2</v>
      </c>
      <c r="H22" s="189">
        <v>7.5</v>
      </c>
      <c r="I22" s="189">
        <v>6.2</v>
      </c>
      <c r="J22" s="189">
        <v>0.1</v>
      </c>
      <c r="K22" s="189">
        <v>0</v>
      </c>
      <c r="L22" s="189">
        <f t="shared" si="0"/>
        <v>32.3</v>
      </c>
      <c r="M22" s="200">
        <f>ROUND(AVERAGE(L22,L23),1)</f>
        <v>33.3</v>
      </c>
      <c r="N22" s="201">
        <f>M22/105</f>
        <v>0.317142857142857</v>
      </c>
    </row>
    <row r="23" spans="2:14">
      <c r="B23" s="31"/>
      <c r="C23" s="179"/>
      <c r="D23" s="179"/>
      <c r="E23" s="190" t="s">
        <v>43</v>
      </c>
      <c r="F23" s="192">
        <v>14.5</v>
      </c>
      <c r="G23" s="191">
        <v>7.1</v>
      </c>
      <c r="H23" s="192">
        <v>10.5</v>
      </c>
      <c r="I23" s="192">
        <v>2</v>
      </c>
      <c r="J23" s="192">
        <v>0.2</v>
      </c>
      <c r="K23" s="192">
        <v>0</v>
      </c>
      <c r="L23" s="192">
        <f t="shared" si="0"/>
        <v>34.3</v>
      </c>
      <c r="M23" s="202"/>
      <c r="N23" s="203"/>
    </row>
    <row r="24" spans="2:14">
      <c r="B24" s="31" t="s">
        <v>95</v>
      </c>
      <c r="C24" s="179" t="s">
        <v>35</v>
      </c>
      <c r="D24" s="179" t="s">
        <v>97</v>
      </c>
      <c r="E24" s="197" t="s">
        <v>92</v>
      </c>
      <c r="F24" s="192">
        <v>13.2</v>
      </c>
      <c r="G24" s="192">
        <v>13.2</v>
      </c>
      <c r="H24" s="192">
        <v>25.9</v>
      </c>
      <c r="I24" s="192">
        <v>33.6</v>
      </c>
      <c r="J24" s="192">
        <v>4</v>
      </c>
      <c r="K24" s="192">
        <v>0</v>
      </c>
      <c r="L24" s="192">
        <f t="shared" si="0"/>
        <v>89.9</v>
      </c>
      <c r="M24" s="202">
        <f>ROUND(AVERAGE(L24:L25),1)</f>
        <v>89.3</v>
      </c>
      <c r="N24" s="203">
        <f>M24/105</f>
        <v>0.85047619047619</v>
      </c>
    </row>
    <row r="25" spans="2:14">
      <c r="B25" s="31"/>
      <c r="C25" s="179"/>
      <c r="D25" s="179"/>
      <c r="E25" s="190" t="s">
        <v>43</v>
      </c>
      <c r="F25" s="192">
        <v>14.7</v>
      </c>
      <c r="G25" s="191">
        <v>12.5</v>
      </c>
      <c r="H25" s="192">
        <v>24.4</v>
      </c>
      <c r="I25" s="192">
        <v>33</v>
      </c>
      <c r="J25" s="192">
        <v>4</v>
      </c>
      <c r="K25" s="192">
        <v>0</v>
      </c>
      <c r="L25" s="192">
        <f t="shared" si="0"/>
        <v>88.6</v>
      </c>
      <c r="M25" s="202"/>
      <c r="N25" s="203"/>
    </row>
    <row r="26" spans="2:14">
      <c r="B26" s="31" t="s">
        <v>98</v>
      </c>
      <c r="C26" s="179" t="s">
        <v>99</v>
      </c>
      <c r="D26" s="179" t="s">
        <v>102</v>
      </c>
      <c r="E26" s="197" t="s">
        <v>92</v>
      </c>
      <c r="F26" s="191">
        <v>12.9</v>
      </c>
      <c r="G26" s="192">
        <v>12.5</v>
      </c>
      <c r="H26" s="192">
        <v>23.3</v>
      </c>
      <c r="I26" s="192">
        <v>32.9</v>
      </c>
      <c r="J26" s="192">
        <v>3.9</v>
      </c>
      <c r="K26" s="192">
        <v>0</v>
      </c>
      <c r="L26" s="192">
        <f t="shared" si="0"/>
        <v>85.5</v>
      </c>
      <c r="M26" s="202">
        <f>ROUND(AVERAGE(L26:L27),1)</f>
        <v>83</v>
      </c>
      <c r="N26" s="203">
        <f>M26/105</f>
        <v>0.79047619047619</v>
      </c>
    </row>
    <row r="27" spans="2:14">
      <c r="B27" s="31"/>
      <c r="C27" s="179"/>
      <c r="D27" s="179"/>
      <c r="E27" s="190" t="s">
        <v>43</v>
      </c>
      <c r="F27" s="192">
        <v>13.5</v>
      </c>
      <c r="G27" s="192">
        <v>11</v>
      </c>
      <c r="H27" s="192">
        <v>22</v>
      </c>
      <c r="I27" s="192">
        <v>31</v>
      </c>
      <c r="J27" s="192">
        <v>3</v>
      </c>
      <c r="K27" s="192">
        <v>0</v>
      </c>
      <c r="L27" s="192">
        <f t="shared" si="0"/>
        <v>80.5</v>
      </c>
      <c r="M27" s="202"/>
      <c r="N27" s="203"/>
    </row>
    <row r="28" spans="2:14">
      <c r="B28" s="31" t="s">
        <v>103</v>
      </c>
      <c r="C28" s="179" t="s">
        <v>46</v>
      </c>
      <c r="D28" s="179" t="s">
        <v>106</v>
      </c>
      <c r="E28" s="197" t="s">
        <v>92</v>
      </c>
      <c r="F28" s="192">
        <v>13.9</v>
      </c>
      <c r="G28" s="192">
        <v>14.1</v>
      </c>
      <c r="H28" s="192">
        <v>27.5</v>
      </c>
      <c r="I28" s="192">
        <v>36.1</v>
      </c>
      <c r="J28" s="192">
        <v>2.4</v>
      </c>
      <c r="K28" s="192">
        <v>0</v>
      </c>
      <c r="L28" s="192">
        <f t="shared" si="0"/>
        <v>94</v>
      </c>
      <c r="M28" s="202">
        <f>ROUND(AVERAGE(L28:L29),1)</f>
        <v>94.3</v>
      </c>
      <c r="N28" s="203">
        <f>M28/105</f>
        <v>0.898095238095238</v>
      </c>
    </row>
    <row r="29" ht="15" spans="2:14">
      <c r="B29" s="53"/>
      <c r="C29" s="181"/>
      <c r="D29" s="181"/>
      <c r="E29" s="14" t="s">
        <v>43</v>
      </c>
      <c r="F29" s="193">
        <v>14.3</v>
      </c>
      <c r="G29" s="193">
        <v>13</v>
      </c>
      <c r="H29" s="193">
        <v>28.1</v>
      </c>
      <c r="I29" s="193">
        <v>36.2</v>
      </c>
      <c r="J29" s="193">
        <v>3</v>
      </c>
      <c r="K29" s="193">
        <v>0</v>
      </c>
      <c r="L29" s="193">
        <f t="shared" si="0"/>
        <v>94.6</v>
      </c>
      <c r="M29" s="204"/>
      <c r="N29" s="205"/>
    </row>
  </sheetData>
  <mergeCells count="7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</mergeCells>
  <conditionalFormatting sqref="F12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12"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12">
    <cfRule type="colorScale" priority="3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12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12">
    <cfRule type="colorScale" priority="1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9">
    <cfRule type="cellIs" dxfId="0" priority="12" operator="lessThan">
      <formula>0</formula>
    </cfRule>
  </conditionalFormatting>
  <conditionalFormatting sqref="F4:F11 F13:F29"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7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29">
    <cfRule type="colorScale" priority="2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3:G30"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1 H13:H29">
    <cfRule type="colorScale" priority="1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1 I13:I29">
    <cfRule type="colorScale" priority="1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1 J13:J29">
    <cfRule type="colorScale" priority="22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"/>
  <sheetViews>
    <sheetView workbookViewId="0">
      <selection activeCell="E26" sqref="E26"/>
    </sheetView>
  </sheetViews>
  <sheetFormatPr defaultColWidth="9" defaultRowHeight="14.25" outlineLevelRow="7"/>
  <cols>
    <col min="3" max="3" width="15.375" customWidth="1"/>
    <col min="7" max="7" width="15.625" customWidth="1"/>
    <col min="11" max="11" width="12.875" customWidth="1"/>
    <col min="13" max="13" width="14.125" customWidth="1"/>
    <col min="20" max="20" width="14.375" customWidth="1"/>
  </cols>
  <sheetData>
    <row r="1" ht="15"/>
    <row r="2" spans="2:12">
      <c r="B2" s="6" t="s">
        <v>110</v>
      </c>
      <c r="C2" s="7"/>
      <c r="D2" s="170"/>
      <c r="F2" s="6" t="s">
        <v>111</v>
      </c>
      <c r="G2" s="7"/>
      <c r="H2" s="170"/>
      <c r="J2" s="6" t="s">
        <v>112</v>
      </c>
      <c r="K2" s="7"/>
      <c r="L2" s="170"/>
    </row>
    <row r="3" ht="15" spans="2:12">
      <c r="B3" s="158" t="s">
        <v>9</v>
      </c>
      <c r="C3" s="47" t="s">
        <v>10</v>
      </c>
      <c r="D3" s="171" t="s">
        <v>54</v>
      </c>
      <c r="F3" s="12" t="s">
        <v>9</v>
      </c>
      <c r="G3" s="14" t="s">
        <v>10</v>
      </c>
      <c r="H3" s="172" t="s">
        <v>54</v>
      </c>
      <c r="J3" s="12" t="s">
        <v>9</v>
      </c>
      <c r="K3" s="14" t="s">
        <v>10</v>
      </c>
      <c r="L3" s="172" t="s">
        <v>54</v>
      </c>
    </row>
    <row r="4" spans="2:12">
      <c r="B4" s="173" t="s">
        <v>56</v>
      </c>
      <c r="C4" s="174" t="s">
        <v>24</v>
      </c>
      <c r="D4" s="175">
        <v>195.4</v>
      </c>
      <c r="F4" s="173" t="s">
        <v>79</v>
      </c>
      <c r="G4" s="174" t="s">
        <v>20</v>
      </c>
      <c r="H4" s="175">
        <v>182.5</v>
      </c>
      <c r="I4" s="99"/>
      <c r="J4" s="173" t="s">
        <v>90</v>
      </c>
      <c r="K4" s="174" t="s">
        <v>28</v>
      </c>
      <c r="L4" s="178">
        <v>188.1</v>
      </c>
    </row>
    <row r="5" spans="2:12">
      <c r="B5" s="176" t="s">
        <v>65</v>
      </c>
      <c r="C5" s="177" t="s">
        <v>40</v>
      </c>
      <c r="D5" s="178">
        <v>187</v>
      </c>
      <c r="F5" s="176" t="s">
        <v>83</v>
      </c>
      <c r="G5" s="177" t="s">
        <v>84</v>
      </c>
      <c r="H5" s="178">
        <v>169.9</v>
      </c>
      <c r="I5" s="99"/>
      <c r="J5" s="176" t="s">
        <v>103</v>
      </c>
      <c r="K5" s="177" t="s">
        <v>46</v>
      </c>
      <c r="L5" s="178">
        <v>185.5</v>
      </c>
    </row>
    <row r="6" spans="2:12">
      <c r="B6" s="176" t="s">
        <v>73</v>
      </c>
      <c r="C6" s="177" t="s">
        <v>52</v>
      </c>
      <c r="D6" s="178">
        <v>185.5</v>
      </c>
      <c r="F6" s="176" t="s">
        <v>76</v>
      </c>
      <c r="G6" s="177" t="s">
        <v>19</v>
      </c>
      <c r="H6" s="178">
        <v>95.3</v>
      </c>
      <c r="I6" s="99"/>
      <c r="J6" s="176" t="s">
        <v>95</v>
      </c>
      <c r="K6" s="177" t="s">
        <v>35</v>
      </c>
      <c r="L6" s="178">
        <v>177.3</v>
      </c>
    </row>
    <row r="7" ht="15" spans="2:12">
      <c r="B7" s="31" t="s">
        <v>61</v>
      </c>
      <c r="C7" s="179" t="s">
        <v>32</v>
      </c>
      <c r="D7" s="180">
        <v>178.4</v>
      </c>
      <c r="F7" s="53" t="s">
        <v>88</v>
      </c>
      <c r="G7" s="181" t="s">
        <v>50</v>
      </c>
      <c r="H7" s="182">
        <v>28.8</v>
      </c>
      <c r="I7" s="99"/>
      <c r="J7" s="53" t="s">
        <v>98</v>
      </c>
      <c r="K7" s="181" t="s">
        <v>99</v>
      </c>
      <c r="L7" s="182">
        <v>171.8</v>
      </c>
    </row>
    <row r="8" ht="15" spans="2:4">
      <c r="B8" s="53" t="s">
        <v>69</v>
      </c>
      <c r="C8" s="181" t="s">
        <v>36</v>
      </c>
      <c r="D8" s="183">
        <v>165.3</v>
      </c>
    </row>
  </sheetData>
  <mergeCells count="3">
    <mergeCell ref="B2:D2"/>
    <mergeCell ref="F2:H2"/>
    <mergeCell ref="J2:L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2"/>
  <sheetViews>
    <sheetView workbookViewId="0">
      <selection activeCell="L12" sqref="L4:L12"/>
    </sheetView>
  </sheetViews>
  <sheetFormatPr defaultColWidth="9" defaultRowHeight="14.25"/>
  <cols>
    <col min="3" max="3" width="14.5" customWidth="1"/>
    <col min="4" max="4" width="4.5" customWidth="1"/>
    <col min="5" max="5" width="45" customWidth="1"/>
    <col min="6" max="6" width="22.5" customWidth="1"/>
    <col min="7" max="7" width="4.5" customWidth="1"/>
    <col min="8" max="8" width="5.5" customWidth="1"/>
    <col min="9" max="9" width="22.625" customWidth="1"/>
    <col min="10" max="10" width="4.5" customWidth="1"/>
    <col min="11" max="11" width="7.125" customWidth="1"/>
    <col min="12" max="12" width="24.75" customWidth="1"/>
    <col min="13" max="13" width="10.25" customWidth="1"/>
    <col min="14" max="14" width="12.875" customWidth="1"/>
    <col min="15" max="15" width="7.5" customWidth="1"/>
  </cols>
  <sheetData>
    <row r="1" ht="15"/>
    <row r="2" spans="2:15">
      <c r="B2" s="83" t="s">
        <v>0</v>
      </c>
      <c r="C2" s="84"/>
      <c r="D2" s="84"/>
      <c r="E2" s="84"/>
      <c r="F2" s="85" t="s">
        <v>1</v>
      </c>
      <c r="G2" s="84"/>
      <c r="H2" s="86"/>
      <c r="I2" s="85" t="s">
        <v>2</v>
      </c>
      <c r="J2" s="84"/>
      <c r="K2" s="86"/>
      <c r="L2" s="21" t="s">
        <v>3</v>
      </c>
      <c r="M2" s="114" t="s">
        <v>4</v>
      </c>
      <c r="N2" s="114" t="s">
        <v>55</v>
      </c>
      <c r="O2" s="115" t="s">
        <v>113</v>
      </c>
    </row>
    <row r="3" spans="2:15">
      <c r="B3" s="87" t="s">
        <v>9</v>
      </c>
      <c r="C3" s="88" t="s">
        <v>10</v>
      </c>
      <c r="D3" s="89" t="s">
        <v>11</v>
      </c>
      <c r="E3" s="88" t="s">
        <v>12</v>
      </c>
      <c r="F3" s="90" t="s">
        <v>10</v>
      </c>
      <c r="G3" s="89" t="s">
        <v>11</v>
      </c>
      <c r="H3" s="91" t="s">
        <v>13</v>
      </c>
      <c r="I3" s="88" t="s">
        <v>10</v>
      </c>
      <c r="J3" s="89" t="s">
        <v>11</v>
      </c>
      <c r="K3" s="91" t="s">
        <v>13</v>
      </c>
      <c r="L3" s="116"/>
      <c r="M3" s="116"/>
      <c r="N3" s="130"/>
      <c r="O3" s="117"/>
    </row>
    <row r="4" spans="2:15">
      <c r="B4" s="92" t="s">
        <v>114</v>
      </c>
      <c r="C4" s="93" t="s">
        <v>28</v>
      </c>
      <c r="D4" s="94">
        <v>13</v>
      </c>
      <c r="E4" s="95" t="s">
        <v>115</v>
      </c>
      <c r="F4" s="96" t="s">
        <v>23</v>
      </c>
      <c r="G4" s="94">
        <v>19</v>
      </c>
      <c r="H4" s="97">
        <v>86.5</v>
      </c>
      <c r="I4" s="96" t="s">
        <v>92</v>
      </c>
      <c r="J4" s="94">
        <v>11</v>
      </c>
      <c r="K4" s="111">
        <v>89.9</v>
      </c>
      <c r="L4" s="131">
        <f t="shared" ref="L4:L12" si="0">IF(COUNT(H4,K4)&gt;0,ROUND(AVERAGE(H4,K4),1),)</f>
        <v>88.2</v>
      </c>
      <c r="M4" s="119">
        <f t="shared" ref="M4:M12" si="1">L4/108</f>
        <v>0.816666666666667</v>
      </c>
      <c r="N4" s="132">
        <f>RANK(L4,L$4:L$6)</f>
        <v>3</v>
      </c>
      <c r="O4" s="120">
        <f t="shared" ref="O4:O12" si="2">RANK(L4,L$4:L$12)</f>
        <v>8</v>
      </c>
    </row>
    <row r="5" spans="2:15">
      <c r="B5" s="98" t="s">
        <v>116</v>
      </c>
      <c r="C5" s="99" t="s">
        <v>40</v>
      </c>
      <c r="D5" s="100">
        <v>54</v>
      </c>
      <c r="E5" s="101" t="s">
        <v>117</v>
      </c>
      <c r="F5" s="102"/>
      <c r="G5" s="100"/>
      <c r="H5" s="103">
        <v>97.7</v>
      </c>
      <c r="I5" s="102"/>
      <c r="J5" s="100"/>
      <c r="K5" s="112">
        <v>100.8</v>
      </c>
      <c r="L5" s="133">
        <f t="shared" si="0"/>
        <v>99.3</v>
      </c>
      <c r="M5" s="134">
        <f t="shared" si="1"/>
        <v>0.919444444444444</v>
      </c>
      <c r="N5" s="135">
        <f>RANK(L5,L$4:L$6)</f>
        <v>1</v>
      </c>
      <c r="O5" s="136">
        <f t="shared" si="2"/>
        <v>2</v>
      </c>
    </row>
    <row r="6" spans="2:15">
      <c r="B6" s="98" t="s">
        <v>118</v>
      </c>
      <c r="C6" s="99" t="s">
        <v>19</v>
      </c>
      <c r="D6" s="100">
        <v>43</v>
      </c>
      <c r="E6" s="101" t="s">
        <v>119</v>
      </c>
      <c r="F6" s="102"/>
      <c r="G6" s="100"/>
      <c r="H6" s="103">
        <v>87</v>
      </c>
      <c r="I6" s="102"/>
      <c r="J6" s="100"/>
      <c r="K6" s="112">
        <v>94.3</v>
      </c>
      <c r="L6" s="133">
        <f t="shared" si="0"/>
        <v>90.7</v>
      </c>
      <c r="M6" s="134">
        <f t="shared" si="1"/>
        <v>0.839814814814815</v>
      </c>
      <c r="N6" s="135">
        <f>RANK(L6,L$4:L$6)</f>
        <v>2</v>
      </c>
      <c r="O6" s="136">
        <f t="shared" si="2"/>
        <v>7</v>
      </c>
    </row>
    <row r="7" spans="2:15">
      <c r="B7" s="92" t="s">
        <v>120</v>
      </c>
      <c r="C7" s="93" t="s">
        <v>20</v>
      </c>
      <c r="D7" s="94">
        <v>4</v>
      </c>
      <c r="E7" s="95" t="s">
        <v>121</v>
      </c>
      <c r="F7" s="96" t="s">
        <v>122</v>
      </c>
      <c r="G7" s="94">
        <v>124</v>
      </c>
      <c r="H7" s="97">
        <v>95.1</v>
      </c>
      <c r="I7" s="96" t="s">
        <v>23</v>
      </c>
      <c r="J7" s="94">
        <v>19</v>
      </c>
      <c r="K7" s="111">
        <v>96.7</v>
      </c>
      <c r="L7" s="131">
        <f t="shared" si="0"/>
        <v>95.9</v>
      </c>
      <c r="M7" s="119">
        <f t="shared" si="1"/>
        <v>0.887962962962963</v>
      </c>
      <c r="N7" s="132">
        <f>RANK(L7,L$7:L$9)</f>
        <v>1</v>
      </c>
      <c r="O7" s="120">
        <f t="shared" si="2"/>
        <v>3</v>
      </c>
    </row>
    <row r="8" spans="2:15">
      <c r="B8" s="98" t="s">
        <v>123</v>
      </c>
      <c r="C8" s="99" t="s">
        <v>46</v>
      </c>
      <c r="D8" s="100">
        <v>7</v>
      </c>
      <c r="E8" s="101" t="s">
        <v>124</v>
      </c>
      <c r="F8" s="102"/>
      <c r="G8" s="100"/>
      <c r="H8" s="103">
        <v>94.8</v>
      </c>
      <c r="I8" s="102"/>
      <c r="J8" s="100"/>
      <c r="K8" s="112">
        <v>96.8</v>
      </c>
      <c r="L8" s="133">
        <f t="shared" si="0"/>
        <v>95.8</v>
      </c>
      <c r="M8" s="134">
        <f t="shared" si="1"/>
        <v>0.887037037037037</v>
      </c>
      <c r="N8" s="135">
        <f>RANK(L8,L$7:L$9)</f>
        <v>2</v>
      </c>
      <c r="O8" s="136">
        <f t="shared" si="2"/>
        <v>4</v>
      </c>
    </row>
    <row r="9" spans="2:15">
      <c r="B9" s="125" t="s">
        <v>125</v>
      </c>
      <c r="C9" s="126" t="s">
        <v>52</v>
      </c>
      <c r="D9" s="89">
        <v>56</v>
      </c>
      <c r="E9" s="127"/>
      <c r="F9" s="90"/>
      <c r="G9" s="89"/>
      <c r="H9" s="128"/>
      <c r="I9" s="90"/>
      <c r="J9" s="89"/>
      <c r="K9" s="137"/>
      <c r="L9" s="138">
        <f t="shared" si="0"/>
        <v>0</v>
      </c>
      <c r="M9" s="139">
        <f t="shared" si="1"/>
        <v>0</v>
      </c>
      <c r="N9" s="140">
        <f>RANK(L9,L$7:L$9)</f>
        <v>3</v>
      </c>
      <c r="O9" s="141">
        <f t="shared" si="2"/>
        <v>9</v>
      </c>
    </row>
    <row r="10" spans="2:15">
      <c r="B10" s="98" t="s">
        <v>126</v>
      </c>
      <c r="C10" s="99" t="s">
        <v>24</v>
      </c>
      <c r="D10" s="100">
        <v>9</v>
      </c>
      <c r="E10" s="101" t="s">
        <v>127</v>
      </c>
      <c r="F10" s="102" t="s">
        <v>92</v>
      </c>
      <c r="G10" s="100">
        <v>11</v>
      </c>
      <c r="H10" s="103">
        <v>99.9</v>
      </c>
      <c r="I10" s="102" t="s">
        <v>27</v>
      </c>
      <c r="J10" s="100">
        <v>67</v>
      </c>
      <c r="K10" s="112">
        <v>103.8</v>
      </c>
      <c r="L10" s="133">
        <f t="shared" si="0"/>
        <v>101.9</v>
      </c>
      <c r="M10" s="134">
        <f t="shared" si="1"/>
        <v>0.943518518518519</v>
      </c>
      <c r="N10" s="135">
        <f>RANK(L10,L$10:L$12)</f>
        <v>1</v>
      </c>
      <c r="O10" s="136">
        <f t="shared" si="2"/>
        <v>1</v>
      </c>
    </row>
    <row r="11" spans="2:15">
      <c r="B11" s="98" t="s">
        <v>128</v>
      </c>
      <c r="C11" s="99" t="s">
        <v>84</v>
      </c>
      <c r="D11" s="100">
        <v>47</v>
      </c>
      <c r="E11" s="101" t="s">
        <v>129</v>
      </c>
      <c r="F11" s="102"/>
      <c r="G11" s="100"/>
      <c r="H11" s="103">
        <v>90</v>
      </c>
      <c r="I11" s="102"/>
      <c r="J11" s="100"/>
      <c r="K11" s="112">
        <v>95.1</v>
      </c>
      <c r="L11" s="133">
        <f t="shared" si="0"/>
        <v>92.6</v>
      </c>
      <c r="M11" s="134">
        <f t="shared" si="1"/>
        <v>0.857407407407407</v>
      </c>
      <c r="N11" s="135">
        <f>RANK(L11,L$10:L$12)</f>
        <v>3</v>
      </c>
      <c r="O11" s="136">
        <f t="shared" si="2"/>
        <v>6</v>
      </c>
    </row>
    <row r="12" ht="15" spans="2:15">
      <c r="B12" s="105" t="s">
        <v>130</v>
      </c>
      <c r="C12" s="129" t="s">
        <v>35</v>
      </c>
      <c r="D12" s="107">
        <v>39</v>
      </c>
      <c r="E12" s="108" t="s">
        <v>131</v>
      </c>
      <c r="F12" s="109"/>
      <c r="G12" s="107"/>
      <c r="H12" s="110">
        <v>92.7</v>
      </c>
      <c r="I12" s="109"/>
      <c r="J12" s="107"/>
      <c r="K12" s="113">
        <v>93.7</v>
      </c>
      <c r="L12" s="142">
        <f t="shared" si="0"/>
        <v>93.2</v>
      </c>
      <c r="M12" s="143">
        <f t="shared" si="1"/>
        <v>0.862962962962963</v>
      </c>
      <c r="N12" s="144">
        <f>RANK(L12,L$10:L$12)</f>
        <v>2</v>
      </c>
      <c r="O12" s="145">
        <f t="shared" si="2"/>
        <v>5</v>
      </c>
    </row>
  </sheetData>
  <mergeCells count="19">
    <mergeCell ref="B2:D2"/>
    <mergeCell ref="F2:H2"/>
    <mergeCell ref="I2:K2"/>
    <mergeCell ref="F4:F6"/>
    <mergeCell ref="F7:F9"/>
    <mergeCell ref="F10:F12"/>
    <mergeCell ref="G4:G6"/>
    <mergeCell ref="G7:G9"/>
    <mergeCell ref="G10:G12"/>
    <mergeCell ref="I4:I6"/>
    <mergeCell ref="I7:I9"/>
    <mergeCell ref="I10:I12"/>
    <mergeCell ref="J4:J6"/>
    <mergeCell ref="J7:J9"/>
    <mergeCell ref="J10:J12"/>
    <mergeCell ref="L2:L3"/>
    <mergeCell ref="M2:M3"/>
    <mergeCell ref="N2:N3"/>
    <mergeCell ref="O2:O3"/>
  </mergeCells>
  <conditionalFormatting sqref="L4:L12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{651e872c-1f40-4d5c-b3fe-41156b450e3c}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{c65613ce-d418-4b31-993a-ec4f0fa7bcec}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1e872c-1f40-4d5c-b3fe-41156b450e3c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c65613ce-d418-4b31-993a-ec4f0fa7b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L4:L12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"/>
  <sheetViews>
    <sheetView workbookViewId="0">
      <selection activeCell="E15" sqref="E15"/>
    </sheetView>
  </sheetViews>
  <sheetFormatPr defaultColWidth="9" defaultRowHeight="14.25"/>
  <cols>
    <col min="2" max="2" width="7.5" customWidth="1"/>
    <col min="3" max="3" width="15.625" customWidth="1"/>
    <col min="4" max="4" width="46.125" customWidth="1"/>
    <col min="5" max="5" width="22.5" customWidth="1"/>
  </cols>
  <sheetData>
    <row r="1" ht="15"/>
    <row r="2" spans="2:14">
      <c r="B2" s="6" t="s">
        <v>0</v>
      </c>
      <c r="C2" s="7"/>
      <c r="D2" s="8"/>
      <c r="E2" s="9" t="s">
        <v>6</v>
      </c>
      <c r="F2" s="10" t="s">
        <v>7</v>
      </c>
      <c r="G2" s="11"/>
      <c r="H2" s="11"/>
      <c r="I2" s="11"/>
      <c r="J2" s="11"/>
      <c r="K2" s="59"/>
      <c r="L2" s="9" t="s">
        <v>3</v>
      </c>
      <c r="M2" s="9" t="s">
        <v>8</v>
      </c>
      <c r="N2" s="60" t="s">
        <v>4</v>
      </c>
    </row>
    <row r="3" ht="15" spans="2:14">
      <c r="B3" s="158" t="s">
        <v>9</v>
      </c>
      <c r="C3" s="159" t="s">
        <v>10</v>
      </c>
      <c r="D3" s="47" t="s">
        <v>12</v>
      </c>
      <c r="E3" s="160"/>
      <c r="F3" s="161" t="s">
        <v>14</v>
      </c>
      <c r="G3" s="162" t="s">
        <v>15</v>
      </c>
      <c r="H3" s="162" t="s">
        <v>16</v>
      </c>
      <c r="I3" s="162" t="s">
        <v>17</v>
      </c>
      <c r="J3" s="162" t="s">
        <v>18</v>
      </c>
      <c r="K3" s="168" t="s">
        <v>107</v>
      </c>
      <c r="L3" s="160"/>
      <c r="M3" s="160"/>
      <c r="N3" s="169"/>
    </row>
    <row r="4" spans="2:14">
      <c r="B4" s="18" t="s">
        <v>114</v>
      </c>
      <c r="C4" s="19" t="s">
        <v>28</v>
      </c>
      <c r="D4" s="20" t="s">
        <v>115</v>
      </c>
      <c r="E4" s="21" t="s">
        <v>23</v>
      </c>
      <c r="F4" s="22">
        <v>14</v>
      </c>
      <c r="G4" s="23">
        <v>12.5</v>
      </c>
      <c r="H4" s="23">
        <v>26</v>
      </c>
      <c r="I4" s="23">
        <v>30.5</v>
      </c>
      <c r="J4" s="23">
        <v>3.5</v>
      </c>
      <c r="K4" s="63">
        <v>0</v>
      </c>
      <c r="L4" s="64">
        <f t="shared" ref="L4:L21" si="0">ROUND(SUM(F4:K4),1)</f>
        <v>86.5</v>
      </c>
      <c r="M4" s="65">
        <f>ROUND(AVERAGE(L4:L5),1)</f>
        <v>88.2</v>
      </c>
      <c r="N4" s="66">
        <f>M4/108</f>
        <v>0.816666666666667</v>
      </c>
    </row>
    <row r="5" spans="2:14">
      <c r="B5" s="31"/>
      <c r="C5" s="32"/>
      <c r="D5" s="33"/>
      <c r="E5" s="34" t="s">
        <v>92</v>
      </c>
      <c r="F5" s="35">
        <v>13.5</v>
      </c>
      <c r="G5" s="51">
        <v>13.3</v>
      </c>
      <c r="H5" s="36">
        <v>24.9</v>
      </c>
      <c r="I5" s="36">
        <v>33.2</v>
      </c>
      <c r="J5" s="36">
        <v>5</v>
      </c>
      <c r="K5" s="70">
        <v>0</v>
      </c>
      <c r="L5" s="75">
        <f t="shared" si="0"/>
        <v>89.9</v>
      </c>
      <c r="M5" s="71"/>
      <c r="N5" s="72"/>
    </row>
    <row r="6" spans="2:14">
      <c r="B6" s="31" t="s">
        <v>116</v>
      </c>
      <c r="C6" s="32" t="s">
        <v>40</v>
      </c>
      <c r="D6" s="46" t="s">
        <v>117</v>
      </c>
      <c r="E6" s="47" t="s">
        <v>23</v>
      </c>
      <c r="F6" s="163">
        <v>13.7</v>
      </c>
      <c r="G6" s="164">
        <v>13</v>
      </c>
      <c r="H6" s="49">
        <v>28</v>
      </c>
      <c r="I6" s="49">
        <v>37</v>
      </c>
      <c r="J6" s="49">
        <v>6</v>
      </c>
      <c r="K6" s="76">
        <v>0</v>
      </c>
      <c r="L6" s="74">
        <f t="shared" si="0"/>
        <v>97.7</v>
      </c>
      <c r="M6" s="77">
        <f>ROUND(AVERAGE(L6:L7),1)</f>
        <v>99.3</v>
      </c>
      <c r="N6" s="78">
        <f>M6/108</f>
        <v>0.919444444444444</v>
      </c>
    </row>
    <row r="7" spans="2:14">
      <c r="B7" s="31"/>
      <c r="C7" s="32"/>
      <c r="D7" s="33"/>
      <c r="E7" s="34" t="s">
        <v>92</v>
      </c>
      <c r="F7" s="35">
        <v>12.7</v>
      </c>
      <c r="G7" s="51">
        <v>14.1</v>
      </c>
      <c r="H7" s="36">
        <v>28</v>
      </c>
      <c r="I7" s="36">
        <v>38.4</v>
      </c>
      <c r="J7" s="36">
        <v>7.6</v>
      </c>
      <c r="K7" s="70">
        <v>0</v>
      </c>
      <c r="L7" s="75">
        <f t="shared" si="0"/>
        <v>100.8</v>
      </c>
      <c r="M7" s="71"/>
      <c r="N7" s="72"/>
    </row>
    <row r="8" spans="2:14">
      <c r="B8" s="31" t="s">
        <v>118</v>
      </c>
      <c r="C8" s="32" t="s">
        <v>19</v>
      </c>
      <c r="D8" s="46" t="s">
        <v>119</v>
      </c>
      <c r="E8" s="47" t="s">
        <v>23</v>
      </c>
      <c r="F8" s="163">
        <v>13</v>
      </c>
      <c r="G8" s="49">
        <v>13.5</v>
      </c>
      <c r="H8" s="49">
        <v>24.5</v>
      </c>
      <c r="I8" s="49">
        <v>31</v>
      </c>
      <c r="J8" s="49">
        <v>5</v>
      </c>
      <c r="K8" s="76">
        <v>0</v>
      </c>
      <c r="L8" s="74">
        <f t="shared" si="0"/>
        <v>87</v>
      </c>
      <c r="M8" s="77">
        <f>ROUND(AVERAGE(L8:L9),1)</f>
        <v>90.7</v>
      </c>
      <c r="N8" s="78">
        <f>M8/108</f>
        <v>0.839814814814815</v>
      </c>
    </row>
    <row r="9" ht="15" spans="2:14">
      <c r="B9" s="53"/>
      <c r="C9" s="54"/>
      <c r="D9" s="55"/>
      <c r="E9" s="56" t="s">
        <v>92</v>
      </c>
      <c r="F9" s="165">
        <v>13.5</v>
      </c>
      <c r="G9" s="166">
        <v>13.7</v>
      </c>
      <c r="H9" s="58">
        <v>26.3</v>
      </c>
      <c r="I9" s="58">
        <v>34.7</v>
      </c>
      <c r="J9" s="58">
        <v>6.1</v>
      </c>
      <c r="K9" s="79">
        <v>0</v>
      </c>
      <c r="L9" s="80">
        <f t="shared" si="0"/>
        <v>94.3</v>
      </c>
      <c r="M9" s="81"/>
      <c r="N9" s="82"/>
    </row>
    <row r="10" spans="2:14">
      <c r="B10" s="24" t="s">
        <v>120</v>
      </c>
      <c r="C10" s="25" t="s">
        <v>20</v>
      </c>
      <c r="D10" s="26" t="s">
        <v>121</v>
      </c>
      <c r="E10" s="30" t="s">
        <v>122</v>
      </c>
      <c r="F10" s="28">
        <v>13.7</v>
      </c>
      <c r="G10" s="29">
        <v>14.6</v>
      </c>
      <c r="H10" s="29">
        <v>24.7</v>
      </c>
      <c r="I10" s="29">
        <v>35.1</v>
      </c>
      <c r="J10" s="29">
        <v>7</v>
      </c>
      <c r="K10" s="73">
        <v>0</v>
      </c>
      <c r="L10" s="67">
        <f t="shared" si="0"/>
        <v>95.1</v>
      </c>
      <c r="M10" s="68">
        <f>ROUND(AVERAGE(L10:L11),1)</f>
        <v>95.9</v>
      </c>
      <c r="N10" s="69">
        <f>M10/108</f>
        <v>0.887962962962963</v>
      </c>
    </row>
    <row r="11" spans="2:14">
      <c r="B11" s="41"/>
      <c r="C11" s="42"/>
      <c r="D11" s="26"/>
      <c r="E11" s="30" t="s">
        <v>23</v>
      </c>
      <c r="F11" s="38">
        <v>14.2</v>
      </c>
      <c r="G11" s="52">
        <v>14</v>
      </c>
      <c r="H11" s="29">
        <v>29</v>
      </c>
      <c r="I11" s="29">
        <v>34.5</v>
      </c>
      <c r="J11" s="29">
        <v>5</v>
      </c>
      <c r="K11" s="73">
        <v>0</v>
      </c>
      <c r="L11" s="67">
        <f t="shared" si="0"/>
        <v>96.7</v>
      </c>
      <c r="M11" s="68"/>
      <c r="N11" s="69"/>
    </row>
    <row r="12" spans="2:14">
      <c r="B12" s="31" t="s">
        <v>123</v>
      </c>
      <c r="C12" s="50" t="s">
        <v>46</v>
      </c>
      <c r="D12" s="46" t="s">
        <v>124</v>
      </c>
      <c r="E12" s="47" t="s">
        <v>122</v>
      </c>
      <c r="F12" s="48">
        <v>13.7</v>
      </c>
      <c r="G12" s="167">
        <v>13.5</v>
      </c>
      <c r="H12" s="49">
        <v>26</v>
      </c>
      <c r="I12" s="49">
        <v>34.6</v>
      </c>
      <c r="J12" s="49">
        <v>7</v>
      </c>
      <c r="K12" s="76">
        <v>0</v>
      </c>
      <c r="L12" s="74">
        <f t="shared" si="0"/>
        <v>94.8</v>
      </c>
      <c r="M12" s="77">
        <f>ROUND(AVERAGE(L12:L13),1)</f>
        <v>95.8</v>
      </c>
      <c r="N12" s="78">
        <f>M12/108</f>
        <v>0.887037037037037</v>
      </c>
    </row>
    <row r="13" spans="2:14">
      <c r="B13" s="31"/>
      <c r="C13" s="32"/>
      <c r="D13" s="33"/>
      <c r="E13" s="34" t="s">
        <v>23</v>
      </c>
      <c r="F13" s="35">
        <v>14.8</v>
      </c>
      <c r="G13" s="36">
        <v>13.5</v>
      </c>
      <c r="H13" s="36">
        <v>27.5</v>
      </c>
      <c r="I13" s="36">
        <v>34.5</v>
      </c>
      <c r="J13" s="36">
        <v>6.5</v>
      </c>
      <c r="K13" s="70">
        <v>0</v>
      </c>
      <c r="L13" s="75">
        <f t="shared" si="0"/>
        <v>96.8</v>
      </c>
      <c r="M13" s="71"/>
      <c r="N13" s="72"/>
    </row>
    <row r="14" spans="2:14">
      <c r="B14" s="31" t="s">
        <v>125</v>
      </c>
      <c r="C14" s="32" t="s">
        <v>52</v>
      </c>
      <c r="D14" s="46"/>
      <c r="E14" s="47" t="s">
        <v>122</v>
      </c>
      <c r="F14" s="48"/>
      <c r="G14" s="167"/>
      <c r="H14" s="49"/>
      <c r="I14" s="49"/>
      <c r="J14" s="49"/>
      <c r="K14" s="76">
        <v>0</v>
      </c>
      <c r="L14" s="74">
        <f t="shared" si="0"/>
        <v>0</v>
      </c>
      <c r="M14" s="77">
        <f>ROUND(AVERAGE(L14:L15),1)</f>
        <v>0</v>
      </c>
      <c r="N14" s="78">
        <f>M14/108</f>
        <v>0</v>
      </c>
    </row>
    <row r="15" ht="15" spans="2:14">
      <c r="B15" s="41"/>
      <c r="C15" s="42"/>
      <c r="D15" s="26"/>
      <c r="E15" s="30" t="s">
        <v>23</v>
      </c>
      <c r="F15" s="38"/>
      <c r="G15" s="29"/>
      <c r="H15" s="29"/>
      <c r="I15" s="29"/>
      <c r="J15" s="29"/>
      <c r="K15" s="73">
        <v>0</v>
      </c>
      <c r="L15" s="67">
        <f t="shared" si="0"/>
        <v>0</v>
      </c>
      <c r="M15" s="68"/>
      <c r="N15" s="69"/>
    </row>
    <row r="16" spans="2:14">
      <c r="B16" s="18" t="s">
        <v>126</v>
      </c>
      <c r="C16" s="19" t="s">
        <v>24</v>
      </c>
      <c r="D16" s="20" t="s">
        <v>127</v>
      </c>
      <c r="E16" s="21" t="s">
        <v>92</v>
      </c>
      <c r="F16" s="22">
        <v>13.7</v>
      </c>
      <c r="G16" s="23">
        <v>14.5</v>
      </c>
      <c r="H16" s="23">
        <v>27</v>
      </c>
      <c r="I16" s="23">
        <v>37.5</v>
      </c>
      <c r="J16" s="23">
        <v>7.2</v>
      </c>
      <c r="K16" s="63">
        <v>0</v>
      </c>
      <c r="L16" s="64">
        <f t="shared" si="0"/>
        <v>99.9</v>
      </c>
      <c r="M16" s="65">
        <f>ROUND(AVERAGE(L16:L17),1)</f>
        <v>101.9</v>
      </c>
      <c r="N16" s="66">
        <f>M16/108</f>
        <v>0.943518518518519</v>
      </c>
    </row>
    <row r="17" spans="2:14">
      <c r="B17" s="31"/>
      <c r="C17" s="32"/>
      <c r="D17" s="33"/>
      <c r="E17" s="34" t="s">
        <v>27</v>
      </c>
      <c r="F17" s="35">
        <v>14.7</v>
      </c>
      <c r="G17" s="36">
        <v>14.8</v>
      </c>
      <c r="H17" s="36">
        <v>28.8</v>
      </c>
      <c r="I17" s="36">
        <v>38.6</v>
      </c>
      <c r="J17" s="36">
        <v>6.9</v>
      </c>
      <c r="K17" s="70">
        <v>0</v>
      </c>
      <c r="L17" s="75">
        <f t="shared" si="0"/>
        <v>103.8</v>
      </c>
      <c r="M17" s="71"/>
      <c r="N17" s="72"/>
    </row>
    <row r="18" spans="2:14">
      <c r="B18" s="31" t="s">
        <v>128</v>
      </c>
      <c r="C18" s="32" t="s">
        <v>84</v>
      </c>
      <c r="D18" s="46" t="s">
        <v>129</v>
      </c>
      <c r="E18" s="47" t="s">
        <v>92</v>
      </c>
      <c r="F18" s="163">
        <v>13.2</v>
      </c>
      <c r="G18" s="49">
        <v>13</v>
      </c>
      <c r="H18" s="49">
        <v>26.4</v>
      </c>
      <c r="I18" s="49">
        <v>34.2</v>
      </c>
      <c r="J18" s="49">
        <v>3.2</v>
      </c>
      <c r="K18" s="76">
        <v>0</v>
      </c>
      <c r="L18" s="74">
        <f t="shared" si="0"/>
        <v>90</v>
      </c>
      <c r="M18" s="77">
        <f>ROUND(AVERAGE(L18:L19),1)</f>
        <v>92.6</v>
      </c>
      <c r="N18" s="78">
        <f>M18/108</f>
        <v>0.857407407407407</v>
      </c>
    </row>
    <row r="19" spans="2:14">
      <c r="B19" s="31"/>
      <c r="C19" s="32"/>
      <c r="D19" s="33"/>
      <c r="E19" s="34" t="s">
        <v>27</v>
      </c>
      <c r="F19" s="35">
        <v>14.1</v>
      </c>
      <c r="G19" s="51">
        <v>14.5</v>
      </c>
      <c r="H19" s="36">
        <v>27.8</v>
      </c>
      <c r="I19" s="36">
        <v>34.6</v>
      </c>
      <c r="J19" s="36">
        <v>4.1</v>
      </c>
      <c r="K19" s="70">
        <v>0</v>
      </c>
      <c r="L19" s="75">
        <f t="shared" si="0"/>
        <v>95.1</v>
      </c>
      <c r="M19" s="71"/>
      <c r="N19" s="72"/>
    </row>
    <row r="20" spans="2:14">
      <c r="B20" s="24" t="s">
        <v>130</v>
      </c>
      <c r="C20" s="25" t="s">
        <v>35</v>
      </c>
      <c r="D20" s="26" t="s">
        <v>131</v>
      </c>
      <c r="E20" s="27" t="s">
        <v>92</v>
      </c>
      <c r="F20" s="28">
        <v>13.8</v>
      </c>
      <c r="G20" s="44">
        <v>11.8</v>
      </c>
      <c r="H20" s="29">
        <v>26</v>
      </c>
      <c r="I20" s="29">
        <v>36.1</v>
      </c>
      <c r="J20" s="29">
        <v>5</v>
      </c>
      <c r="K20" s="73">
        <v>0</v>
      </c>
      <c r="L20" s="67">
        <f t="shared" si="0"/>
        <v>92.7</v>
      </c>
      <c r="M20" s="68">
        <f>ROUND(AVERAGE(L20:L21),1)</f>
        <v>93.2</v>
      </c>
      <c r="N20" s="69">
        <f>M20/108</f>
        <v>0.862962962962963</v>
      </c>
    </row>
    <row r="21" ht="15" spans="2:14">
      <c r="B21" s="53"/>
      <c r="C21" s="54"/>
      <c r="D21" s="55"/>
      <c r="E21" s="56" t="s">
        <v>27</v>
      </c>
      <c r="F21" s="57">
        <v>14.7</v>
      </c>
      <c r="G21" s="58">
        <v>11.7</v>
      </c>
      <c r="H21" s="58">
        <v>26.7</v>
      </c>
      <c r="I21" s="58">
        <v>35.1</v>
      </c>
      <c r="J21" s="58">
        <v>5.5</v>
      </c>
      <c r="K21" s="79">
        <v>0</v>
      </c>
      <c r="L21" s="80">
        <f t="shared" si="0"/>
        <v>93.7</v>
      </c>
      <c r="M21" s="81"/>
      <c r="N21" s="82"/>
    </row>
  </sheetData>
  <mergeCells count="51">
    <mergeCell ref="B2:D2"/>
    <mergeCell ref="F2:K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</mergeCells>
  <conditionalFormatting sqref="F4:F21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21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21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21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21">
    <cfRule type="colorScale" priority="1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1">
    <cfRule type="cellIs" dxfId="0" priority="2" operator="less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热身赛</vt:lpstr>
      <vt:lpstr>资格赛</vt:lpstr>
      <vt:lpstr>初赛总表</vt:lpstr>
      <vt:lpstr>初赛第一题</vt:lpstr>
      <vt:lpstr>初赛第二题</vt:lpstr>
      <vt:lpstr>初赛第三题</vt:lpstr>
      <vt:lpstr>初赛简表</vt:lpstr>
      <vt:lpstr>复赛总表</vt:lpstr>
      <vt:lpstr>复赛分项</vt:lpstr>
      <vt:lpstr>复赛简表</vt:lpstr>
      <vt:lpstr>决赛总表</vt:lpstr>
      <vt:lpstr>决赛分项</vt:lpstr>
      <vt:lpstr>总积分榜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Dream_Traveller</dc:creator>
  <cp:lastModifiedBy>Fahlee</cp:lastModifiedBy>
  <dcterms:created xsi:type="dcterms:W3CDTF">2022-02-05T05:11:00Z</dcterms:created>
  <dcterms:modified xsi:type="dcterms:W3CDTF">2025-06-08T05:43:49Z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3bae894c-fa3c-41fe-b62e-c2030d1cd5e1</vt:lpwstr>
  </property>
  <property fmtid="{D5CDD505-2E9C-101B-9397-08002B2CF9AE}" pid="3" name="ICV">
    <vt:lpwstr>BC5D6F00615D4B18A063257D76A74D40_12</vt:lpwstr>
  </property>
  <property fmtid="{D5CDD505-2E9C-101B-9397-08002B2CF9AE}" pid="4" name="KSOProductBuildVer">
    <vt:lpwstr>2052-12.1.0.21171</vt:lpwstr>
  </property>
</Properties>
</file>