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5" activeTab="11"/>
  </bookViews>
  <sheets>
    <sheet name="热身赛赛况" sheetId="15" r:id="rId1"/>
    <sheet name="热身赛明细表" sheetId="16" r:id="rId2"/>
    <sheet name="热身赛积分榜" sheetId="17" r:id="rId3"/>
    <sheet name="资格赛" sheetId="2" r:id="rId4"/>
    <sheet name="初赛总表" sheetId="3" r:id="rId5"/>
    <sheet name="初赛第一题" sheetId="4" r:id="rId6"/>
    <sheet name="初赛第二题" sheetId="19" r:id="rId7"/>
    <sheet name="初赛第三题" sheetId="18" r:id="rId8"/>
    <sheet name="初赛简表" sheetId="7" r:id="rId9"/>
    <sheet name="决赛总表" sheetId="13" r:id="rId10"/>
    <sheet name="决赛分项" sheetId="14" r:id="rId11"/>
    <sheet name="总积分榜" sheetId="20" r:id="rId12"/>
  </sheets>
  <definedNames>
    <definedName name="_xlnm._FilterDatabase" localSheetId="1" hidden="1">热身赛明细表!$B$2:$M$3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<sst xmlns="http://schemas.openxmlformats.org/spreadsheetml/2006/main" count="557" uniqueCount="129">
  <si>
    <t>2023年MW杯热身赛赛况</t>
  </si>
  <si>
    <t>选手码</t>
  </si>
  <si>
    <t>选手昵称ID</t>
  </si>
  <si>
    <t>所在小组</t>
  </si>
  <si>
    <t>评委评分员1评分</t>
  </si>
  <si>
    <t>评委评分员2评分</t>
  </si>
  <si>
    <t>大众评分员1评分</t>
  </si>
  <si>
    <t>大众评分员2评分</t>
  </si>
  <si>
    <t>大众评分员3评分</t>
  </si>
  <si>
    <t>总分</t>
  </si>
  <si>
    <t>最高分</t>
  </si>
  <si>
    <t>最低分</t>
  </si>
  <si>
    <t>最终得分</t>
  </si>
  <si>
    <t>Fahlee</t>
  </si>
  <si>
    <t>zqh——123（赛）</t>
  </si>
  <si>
    <t>fresh★LAKE（赛）</t>
  </si>
  <si>
    <t>1168438795（赛）</t>
  </si>
  <si>
    <t>2333ty（赛）</t>
  </si>
  <si>
    <t>a1</t>
  </si>
  <si>
    <r>
      <rPr>
        <sz val="10"/>
        <rFont val="微软雅黑"/>
        <charset val="134"/>
      </rPr>
      <t>把僵尸炖了</t>
    </r>
    <r>
      <rPr>
        <vertAlign val="superscript"/>
        <sz val="10"/>
        <rFont val="微软雅黑"/>
        <charset val="134"/>
      </rPr>
      <t>①</t>
    </r>
  </si>
  <si>
    <t>a组</t>
  </si>
  <si>
    <t>a2</t>
  </si>
  <si>
    <t>冻结的双重射手</t>
  </si>
  <si>
    <t>a3</t>
  </si>
  <si>
    <t>无视我233</t>
  </si>
  <si>
    <t>a4</t>
  </si>
  <si>
    <t>快乐mario9</t>
  </si>
  <si>
    <t>a5</t>
  </si>
  <si>
    <t>大爷</t>
  </si>
  <si>
    <t>a6</t>
  </si>
  <si>
    <t>绿色的糖果</t>
  </si>
  <si>
    <t>—</t>
  </si>
  <si>
    <r>
      <rPr>
        <sz val="10"/>
        <rFont val="微软雅黑"/>
        <charset val="134"/>
      </rPr>
      <t>叶子的叶子</t>
    </r>
    <r>
      <rPr>
        <vertAlign val="superscript"/>
        <sz val="10"/>
        <rFont val="微软雅黑"/>
        <charset val="134"/>
      </rPr>
      <t>①</t>
    </r>
  </si>
  <si>
    <t>玛丽的死对头</t>
  </si>
  <si>
    <t>马里奥奥里马</t>
  </si>
  <si>
    <t>大爷（赛）</t>
  </si>
  <si>
    <t>newlife2017</t>
  </si>
  <si>
    <t>绿色的糖果（赛）</t>
  </si>
  <si>
    <t>b1</t>
  </si>
  <si>
    <t>数字1528君</t>
  </si>
  <si>
    <t>b组</t>
  </si>
  <si>
    <t>b2</t>
  </si>
  <si>
    <t>zqh——123</t>
  </si>
  <si>
    <t>b3</t>
  </si>
  <si>
    <t>2333ty</t>
  </si>
  <si>
    <t>b4</t>
  </si>
  <si>
    <t>b5</t>
  </si>
  <si>
    <t>fresh★LAKE</t>
  </si>
  <si>
    <t>b6</t>
  </si>
  <si>
    <t>s小s飞s侠s</t>
  </si>
  <si>
    <t>①：选手把僵尸炖了涉嫌使用小号叶子的叶子参赛，组委会决定取消叶子的叶子参赛资格和成绩、选手码a4改为免报名选手快乐mario9使用，取消把僵尸炖了的晋级资格但保留关卡分数，详见https://www.marioforever.net/thread-2547-1-1.html</t>
  </si>
  <si>
    <t>分项</t>
  </si>
  <si>
    <t>把僵尸炖了</t>
  </si>
  <si>
    <t>欣赏性</t>
  </si>
  <si>
    <t>创新性</t>
  </si>
  <si>
    <t>设计性</t>
  </si>
  <si>
    <t>游戏性</t>
  </si>
  <si>
    <t>附加分</t>
  </si>
  <si>
    <t>2023年第十二届MW杯热身赛积分榜</t>
  </si>
  <si>
    <t>排名</t>
  </si>
  <si>
    <r>
      <rPr>
        <b/>
        <sz val="10"/>
        <rFont val="微软雅黑"/>
        <charset val="134"/>
      </rPr>
      <t>79.9</t>
    </r>
    <r>
      <rPr>
        <b/>
        <vertAlign val="superscript"/>
        <sz val="10"/>
        <rFont val="微软雅黑"/>
        <charset val="134"/>
      </rPr>
      <t>①</t>
    </r>
  </si>
  <si>
    <t>叶子的叶子</t>
  </si>
  <si>
    <r>
      <rPr>
        <b/>
        <sz val="10"/>
        <rFont val="微软雅黑"/>
        <charset val="134"/>
      </rPr>
      <t>—</t>
    </r>
    <r>
      <rPr>
        <b/>
        <vertAlign val="superscript"/>
        <sz val="10"/>
        <rFont val="微软雅黑"/>
        <charset val="134"/>
      </rPr>
      <t>①</t>
    </r>
  </si>
  <si>
    <t>评委1</t>
  </si>
  <si>
    <t>评委2</t>
  </si>
  <si>
    <t>得分率</t>
  </si>
  <si>
    <t>名次</t>
  </si>
  <si>
    <t>选手</t>
  </si>
  <si>
    <t>评委</t>
  </si>
  <si>
    <t>分项得分</t>
  </si>
  <si>
    <t>论坛用户名</t>
  </si>
  <si>
    <t>UID</t>
  </si>
  <si>
    <t>关卡名</t>
  </si>
  <si>
    <t>评分</t>
  </si>
  <si>
    <t>加分</t>
  </si>
  <si>
    <t>Andrews123</t>
  </si>
  <si>
    <t>Andrews123-改邪归正.smwl</t>
  </si>
  <si>
    <t>kangyi</t>
  </si>
  <si>
    <t>Super Mario Worker Project.smwl</t>
  </si>
  <si>
    <t>总积分</t>
  </si>
  <si>
    <t>组内排名</t>
  </si>
  <si>
    <t>A1</t>
  </si>
  <si>
    <t>A1-4-我急了.smwl</t>
  </si>
  <si>
    <t>zqh——123（总）</t>
  </si>
  <si>
    <t xml:space="preserve"> 马里奥奥里马（总）</t>
  </si>
  <si>
    <t>A1-BOSS.smwl</t>
  </si>
  <si>
    <t>A2</t>
  </si>
  <si>
    <t>A2-威廉古堡.smwl</t>
  </si>
  <si>
    <t>A2-1-2-4-5-外卖员的一天.smwl</t>
  </si>
  <si>
    <t>A3</t>
  </si>
  <si>
    <t>A3-Switch Maze.smwl</t>
  </si>
  <si>
    <t>A3-1-4-7-20s really man.smwl</t>
  </si>
  <si>
    <t>B1</t>
  </si>
  <si>
    <t>我懂你不懂的lz</t>
  </si>
  <si>
    <t>Fahlee（总）</t>
  </si>
  <si>
    <t>ƒresh★LAKE</t>
  </si>
  <si>
    <t>Lake：The Musical.smwl</t>
  </si>
  <si>
    <t>B1-1-Puzzle Lake(secret).smwl</t>
  </si>
  <si>
    <t>B1-lake’s army.smwl</t>
  </si>
  <si>
    <t>B2</t>
  </si>
  <si>
    <t>B2-步步为营.smwl</t>
  </si>
  <si>
    <t>B2-库巴的攻击.smwl</t>
  </si>
  <si>
    <t>B3</t>
  </si>
  <si>
    <t>B3-1-2-4-ClImB.smwl</t>
  </si>
  <si>
    <t>B3-FEW MARKS LEVEL.smwl</t>
  </si>
  <si>
    <t>扣分</t>
  </si>
  <si>
    <t>A组</t>
  </si>
  <si>
    <t>B组</t>
  </si>
  <si>
    <t>评委3</t>
  </si>
  <si>
    <t>评委4</t>
  </si>
  <si>
    <t>S</t>
  </si>
  <si>
    <t>S-5-Snow Land.smwl</t>
  </si>
  <si>
    <t>yuyangmiau</t>
  </si>
  <si>
    <t>M</t>
  </si>
  <si>
    <t>M-4-Champion Lake：New Shell Lake.smwl</t>
  </si>
  <si>
    <t>W</t>
  </si>
  <si>
    <t>W-1-3-5-ORLD.smwl</t>
  </si>
  <si>
    <t>P</t>
  </si>
  <si>
    <t>P-2-5-9-天涯过客.smwl</t>
  </si>
  <si>
    <t>总积分排名</t>
  </si>
  <si>
    <t>选手名</t>
  </si>
  <si>
    <t>初赛</t>
  </si>
  <si>
    <t>决赛</t>
  </si>
  <si>
    <t>成绩</t>
  </si>
  <si>
    <t>决赛/季军</t>
  </si>
  <si>
    <t>决赛/冠军</t>
  </si>
  <si>
    <t>决赛/亚军</t>
  </si>
  <si>
    <t>决赛/4强</t>
  </si>
  <si>
    <t>初赛/6强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</si>
</sst>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%"/>
    <numFmt numFmtId="178" formatCode="_ * #,##0_ ;_ * \-#,##0_ ;_ * &quot;-&quot;??_ ;_ @_ "/>
    <numFmt numFmtId="179" formatCode="0.0"/>
  </numFmts>
  <fonts count="33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rgb="FF0000FF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10"/>
      <name val="微软雅黑"/>
      <charset val="134"/>
    </font>
    <font>
      <sz val="9"/>
      <name val="微软雅黑"/>
      <charset val="134"/>
    </font>
    <font>
      <sz val="8"/>
      <name val="宋体"/>
      <charset val="134"/>
    </font>
    <font>
      <sz val="8"/>
      <name val="微软雅黑"/>
      <charset val="134"/>
    </font>
    <font>
      <b/>
      <sz val="8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vertAlign val="superscript"/>
      <sz val="10"/>
      <name val="微软雅黑"/>
      <charset val="134"/>
    </font>
    <font>
      <vertAlign val="superscript"/>
      <sz val="1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5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8" applyNumberFormat="0" applyFill="0" applyAlignment="0" applyProtection="0">
      <alignment vertical="center"/>
    </xf>
    <xf numFmtId="0" fontId="18" fillId="0" borderId="58" applyNumberFormat="0" applyFill="0" applyAlignment="0" applyProtection="0">
      <alignment vertical="center"/>
    </xf>
    <xf numFmtId="0" fontId="19" fillId="0" borderId="5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60" applyNumberFormat="0" applyAlignment="0" applyProtection="0">
      <alignment vertical="center"/>
    </xf>
    <xf numFmtId="0" fontId="21" fillId="7" borderId="61" applyNumberFormat="0" applyAlignment="0" applyProtection="0">
      <alignment vertical="center"/>
    </xf>
    <xf numFmtId="0" fontId="22" fillId="7" borderId="60" applyNumberFormat="0" applyAlignment="0" applyProtection="0">
      <alignment vertical="center"/>
    </xf>
    <xf numFmtId="0" fontId="23" fillId="8" borderId="62" applyNumberFormat="0" applyAlignment="0" applyProtection="0">
      <alignment vertical="center"/>
    </xf>
    <xf numFmtId="0" fontId="24" fillId="0" borderId="63" applyNumberFormat="0" applyFill="0" applyAlignment="0" applyProtection="0">
      <alignment vertical="center"/>
    </xf>
    <xf numFmtId="0" fontId="25" fillId="0" borderId="64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6" fillId="0" borderId="0"/>
  </cellStyleXfs>
  <cellXfs count="1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29" xfId="3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77" fontId="2" fillId="0" borderId="32" xfId="3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77" fontId="2" fillId="0" borderId="34" xfId="3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77" fontId="2" fillId="0" borderId="36" xfId="3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77" fontId="2" fillId="0" borderId="30" xfId="3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177" fontId="2" fillId="0" borderId="26" xfId="3" applyNumberFormat="1" applyFont="1" applyBorder="1" applyAlignment="1">
      <alignment horizontal="center" vertical="center"/>
    </xf>
    <xf numFmtId="178" fontId="2" fillId="0" borderId="44" xfId="1" applyNumberFormat="1" applyFont="1" applyBorder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7" fontId="2" fillId="0" borderId="9" xfId="3" applyNumberFormat="1" applyFont="1" applyBorder="1" applyAlignment="1">
      <alignment horizontal="center" vertical="center"/>
    </xf>
    <xf numFmtId="178" fontId="2" fillId="0" borderId="45" xfId="1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179" fontId="2" fillId="0" borderId="50" xfId="0" applyNumberFormat="1" applyFont="1" applyBorder="1" applyAlignment="1">
      <alignment horizontal="center" vertical="center"/>
    </xf>
    <xf numFmtId="179" fontId="2" fillId="0" borderId="48" xfId="0" applyNumberFormat="1" applyFont="1" applyBorder="1" applyAlignment="1">
      <alignment horizontal="center" vertical="center"/>
    </xf>
    <xf numFmtId="1" fontId="2" fillId="0" borderId="50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177" fontId="2" fillId="0" borderId="49" xfId="3" applyNumberFormat="1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177" fontId="2" fillId="0" borderId="51" xfId="3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7" fontId="2" fillId="0" borderId="47" xfId="3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5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5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177" fontId="2" fillId="0" borderId="4" xfId="3" applyNumberFormat="1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 wrapText="1"/>
    </xf>
    <xf numFmtId="177" fontId="2" fillId="0" borderId="21" xfId="3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177" fontId="2" fillId="0" borderId="17" xfId="3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77" fontId="2" fillId="0" borderId="10" xfId="3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177" fontId="2" fillId="0" borderId="50" xfId="3" applyNumberFormat="1" applyFont="1" applyBorder="1" applyAlignment="1">
      <alignment horizontal="center" vertical="center"/>
    </xf>
    <xf numFmtId="178" fontId="2" fillId="0" borderId="50" xfId="1" applyNumberFormat="1" applyFont="1" applyBorder="1">
      <alignment vertical="center"/>
    </xf>
    <xf numFmtId="0" fontId="6" fillId="0" borderId="0" xfId="49"/>
    <xf numFmtId="0" fontId="5" fillId="0" borderId="50" xfId="49" applyFont="1" applyBorder="1" applyAlignment="1">
      <alignment horizontal="center" vertical="center"/>
    </xf>
    <xf numFmtId="0" fontId="5" fillId="0" borderId="26" xfId="49" applyFont="1" applyBorder="1" applyAlignment="1">
      <alignment vertical="center"/>
    </xf>
    <xf numFmtId="176" fontId="7" fillId="0" borderId="50" xfId="49" applyNumberFormat="1" applyFont="1" applyBorder="1" applyAlignment="1">
      <alignment horizontal="center" vertical="center"/>
    </xf>
    <xf numFmtId="0" fontId="7" fillId="0" borderId="50" xfId="49" applyFont="1" applyBorder="1" applyAlignment="1">
      <alignment horizontal="center" vertical="center"/>
    </xf>
    <xf numFmtId="0" fontId="8" fillId="0" borderId="0" xfId="49" applyFont="1" applyAlignment="1"/>
    <xf numFmtId="0" fontId="8" fillId="0" borderId="0" xfId="49" applyFont="1" applyAlignment="1">
      <alignment wrapText="1"/>
    </xf>
    <xf numFmtId="0" fontId="9" fillId="0" borderId="0" xfId="49" applyFont="1"/>
    <xf numFmtId="176" fontId="9" fillId="0" borderId="0" xfId="49" applyNumberFormat="1" applyFont="1"/>
    <xf numFmtId="176" fontId="6" fillId="0" borderId="0" xfId="49" applyNumberFormat="1"/>
    <xf numFmtId="0" fontId="10" fillId="0" borderId="50" xfId="49" applyFont="1" applyBorder="1" applyAlignment="1">
      <alignment horizontal="center" vertical="center"/>
    </xf>
    <xf numFmtId="0" fontId="11" fillId="0" borderId="50" xfId="49" applyFont="1" applyBorder="1" applyAlignment="1">
      <alignment horizontal="center" vertical="center"/>
    </xf>
    <xf numFmtId="176" fontId="5" fillId="0" borderId="50" xfId="49" applyNumberFormat="1" applyFont="1" applyBorder="1" applyAlignment="1">
      <alignment horizontal="center" vertical="center"/>
    </xf>
    <xf numFmtId="0" fontId="5" fillId="0" borderId="26" xfId="49" applyFont="1" applyBorder="1" applyAlignment="1">
      <alignment horizontal="center" vertical="center"/>
    </xf>
    <xf numFmtId="0" fontId="5" fillId="0" borderId="17" xfId="49" applyFont="1" applyBorder="1" applyAlignment="1">
      <alignment horizontal="center" vertical="center"/>
    </xf>
    <xf numFmtId="0" fontId="5" fillId="0" borderId="50" xfId="49" applyFont="1" applyFill="1" applyBorder="1" applyAlignment="1">
      <alignment horizontal="center" vertical="center"/>
    </xf>
    <xf numFmtId="0" fontId="7" fillId="0" borderId="55" xfId="49" applyFont="1" applyBorder="1" applyAlignment="1">
      <alignment horizontal="center" vertical="center"/>
    </xf>
    <xf numFmtId="0" fontId="5" fillId="0" borderId="21" xfId="49" applyFont="1" applyBorder="1" applyAlignment="1">
      <alignment horizontal="center" vertical="center"/>
    </xf>
    <xf numFmtId="0" fontId="8" fillId="0" borderId="0" xfId="49" applyFont="1"/>
    <xf numFmtId="176" fontId="5" fillId="0" borderId="26" xfId="49" applyNumberFormat="1" applyFont="1" applyBorder="1" applyAlignment="1">
      <alignment horizontal="center" vertical="center"/>
    </xf>
    <xf numFmtId="176" fontId="5" fillId="0" borderId="17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M20"/>
  <sheetViews>
    <sheetView workbookViewId="0">
      <selection activeCell="B20" sqref="B20"/>
    </sheetView>
  </sheetViews>
  <sheetFormatPr defaultColWidth="9" defaultRowHeight="14.25"/>
  <cols>
    <col min="1" max="1" width="9" style="122"/>
    <col min="2" max="2" width="6.25" style="122" customWidth="1"/>
    <col min="3" max="3" width="13.125" style="122" customWidth="1"/>
    <col min="4" max="4" width="7.875" style="122" customWidth="1"/>
    <col min="5" max="5" width="14.125" style="122" customWidth="1"/>
    <col min="6" max="6" width="16.375" style="122" customWidth="1"/>
    <col min="7" max="7" width="16" style="122" customWidth="1"/>
    <col min="8" max="8" width="17" style="122" customWidth="1"/>
    <col min="9" max="9" width="14.875" style="122" customWidth="1"/>
    <col min="10" max="10" width="6.25" style="131" customWidth="1"/>
    <col min="11" max="11" width="6.375" style="122" customWidth="1"/>
    <col min="12" max="12" width="6.25" style="122" customWidth="1"/>
    <col min="13" max="13" width="7.875" style="131" customWidth="1"/>
    <col min="14" max="16384" width="9" style="122"/>
  </cols>
  <sheetData>
    <row r="2" ht="16.5" spans="2:13">
      <c r="B2" s="123" t="s">
        <v>0</v>
      </c>
      <c r="C2" s="123"/>
      <c r="D2" s="123"/>
      <c r="E2" s="123"/>
      <c r="F2" s="123"/>
      <c r="G2" s="123"/>
      <c r="H2" s="123"/>
      <c r="I2" s="123"/>
      <c r="J2" s="134"/>
      <c r="K2" s="123"/>
      <c r="L2" s="123"/>
      <c r="M2" s="134"/>
    </row>
    <row r="3" ht="16.5" spans="2:13">
      <c r="B3" s="135" t="s">
        <v>1</v>
      </c>
      <c r="C3" s="135" t="s">
        <v>2</v>
      </c>
      <c r="D3" s="135" t="s">
        <v>3</v>
      </c>
      <c r="E3" s="126" t="s">
        <v>4</v>
      </c>
      <c r="F3" s="126" t="s">
        <v>5</v>
      </c>
      <c r="G3" s="123" t="s">
        <v>6</v>
      </c>
      <c r="H3" s="123" t="s">
        <v>7</v>
      </c>
      <c r="I3" s="123" t="s">
        <v>8</v>
      </c>
      <c r="J3" s="141" t="s">
        <v>9</v>
      </c>
      <c r="K3" s="135" t="s">
        <v>10</v>
      </c>
      <c r="L3" s="135" t="s">
        <v>11</v>
      </c>
      <c r="M3" s="141" t="s">
        <v>12</v>
      </c>
    </row>
    <row r="4" ht="16.5" spans="2:13">
      <c r="B4" s="136"/>
      <c r="C4" s="136"/>
      <c r="D4" s="136"/>
      <c r="E4" s="126" t="s">
        <v>13</v>
      </c>
      <c r="F4" s="126" t="s">
        <v>14</v>
      </c>
      <c r="G4" s="123" t="s">
        <v>15</v>
      </c>
      <c r="H4" s="123" t="s">
        <v>16</v>
      </c>
      <c r="I4" s="123" t="s">
        <v>17</v>
      </c>
      <c r="J4" s="142"/>
      <c r="K4" s="136"/>
      <c r="L4" s="136"/>
      <c r="M4" s="142"/>
    </row>
    <row r="5" ht="16.5" spans="2:13">
      <c r="B5" s="137" t="s">
        <v>18</v>
      </c>
      <c r="C5" s="137" t="s">
        <v>19</v>
      </c>
      <c r="D5" s="123" t="s">
        <v>20</v>
      </c>
      <c r="E5" s="126">
        <v>86.5</v>
      </c>
      <c r="F5" s="126">
        <v>81</v>
      </c>
      <c r="G5" s="123">
        <v>75</v>
      </c>
      <c r="H5" s="123">
        <v>71.5</v>
      </c>
      <c r="I5" s="123">
        <v>76</v>
      </c>
      <c r="J5" s="134">
        <f t="shared" ref="J5:J10" si="0">E5*2+F5*2+G5+H5+I5</f>
        <v>557.5</v>
      </c>
      <c r="K5" s="123">
        <f t="shared" ref="K5:K10" si="1">MAX(E5:I5)</f>
        <v>86.5</v>
      </c>
      <c r="L5" s="123">
        <f t="shared" ref="L5:L10" si="2">MIN(E5:I5)</f>
        <v>71.5</v>
      </c>
      <c r="M5" s="125">
        <v>79.9</v>
      </c>
    </row>
    <row r="6" ht="16.5" spans="2:13">
      <c r="B6" s="123" t="s">
        <v>21</v>
      </c>
      <c r="C6" s="123" t="s">
        <v>22</v>
      </c>
      <c r="D6" s="123"/>
      <c r="E6" s="126">
        <v>100</v>
      </c>
      <c r="F6" s="126">
        <v>96</v>
      </c>
      <c r="G6" s="123">
        <v>94</v>
      </c>
      <c r="H6" s="123">
        <v>97</v>
      </c>
      <c r="I6" s="123">
        <v>103.5</v>
      </c>
      <c r="J6" s="134">
        <f t="shared" si="0"/>
        <v>686.5</v>
      </c>
      <c r="K6" s="123">
        <f t="shared" si="1"/>
        <v>103.5</v>
      </c>
      <c r="L6" s="123">
        <f t="shared" si="2"/>
        <v>94</v>
      </c>
      <c r="M6" s="125">
        <v>97.8</v>
      </c>
    </row>
    <row r="7" ht="16.5" spans="2:13">
      <c r="B7" s="123" t="s">
        <v>23</v>
      </c>
      <c r="C7" s="123" t="s">
        <v>24</v>
      </c>
      <c r="D7" s="123"/>
      <c r="E7" s="126">
        <v>93</v>
      </c>
      <c r="F7" s="126">
        <v>94</v>
      </c>
      <c r="G7" s="123">
        <v>94</v>
      </c>
      <c r="H7" s="123">
        <v>89.5</v>
      </c>
      <c r="I7" s="123">
        <v>96</v>
      </c>
      <c r="J7" s="134">
        <f t="shared" si="0"/>
        <v>653.5</v>
      </c>
      <c r="K7" s="123">
        <f t="shared" si="1"/>
        <v>96</v>
      </c>
      <c r="L7" s="123">
        <f t="shared" si="2"/>
        <v>89.5</v>
      </c>
      <c r="M7" s="125">
        <v>93.6</v>
      </c>
    </row>
    <row r="8" ht="16.5" spans="2:13">
      <c r="B8" s="123" t="s">
        <v>25</v>
      </c>
      <c r="C8" s="123" t="s">
        <v>26</v>
      </c>
      <c r="D8" s="123"/>
      <c r="E8" s="126">
        <v>80.5</v>
      </c>
      <c r="F8" s="126">
        <v>77.5</v>
      </c>
      <c r="G8" s="123">
        <v>78</v>
      </c>
      <c r="H8" s="123">
        <v>83</v>
      </c>
      <c r="I8" s="123">
        <v>87.5</v>
      </c>
      <c r="J8" s="134">
        <f t="shared" si="0"/>
        <v>564.5</v>
      </c>
      <c r="K8" s="123">
        <f t="shared" si="1"/>
        <v>87.5</v>
      </c>
      <c r="L8" s="123">
        <f t="shared" si="2"/>
        <v>77.5</v>
      </c>
      <c r="M8" s="125">
        <v>79.9</v>
      </c>
    </row>
    <row r="9" ht="16.5" spans="2:13">
      <c r="B9" s="123" t="s">
        <v>27</v>
      </c>
      <c r="C9" s="123" t="s">
        <v>28</v>
      </c>
      <c r="D9" s="123"/>
      <c r="E9" s="126">
        <v>98</v>
      </c>
      <c r="F9" s="126">
        <v>97.5</v>
      </c>
      <c r="G9" s="123">
        <v>99</v>
      </c>
      <c r="H9" s="123">
        <v>96</v>
      </c>
      <c r="I9" s="123">
        <v>100.5</v>
      </c>
      <c r="J9" s="134">
        <f t="shared" si="0"/>
        <v>686.5</v>
      </c>
      <c r="K9" s="123">
        <f t="shared" si="1"/>
        <v>100.5</v>
      </c>
      <c r="L9" s="123">
        <f t="shared" si="2"/>
        <v>96</v>
      </c>
      <c r="M9" s="125">
        <v>98</v>
      </c>
    </row>
    <row r="10" ht="16.5" spans="2:13">
      <c r="B10" s="123" t="s">
        <v>29</v>
      </c>
      <c r="C10" s="123" t="s">
        <v>30</v>
      </c>
      <c r="D10" s="123"/>
      <c r="E10" s="126">
        <v>65.5</v>
      </c>
      <c r="F10" s="126">
        <v>68</v>
      </c>
      <c r="G10" s="123">
        <v>66</v>
      </c>
      <c r="H10" s="123">
        <v>70.5</v>
      </c>
      <c r="I10" s="123">
        <v>63.5</v>
      </c>
      <c r="J10" s="134">
        <f t="shared" si="0"/>
        <v>467</v>
      </c>
      <c r="K10" s="123">
        <f t="shared" si="1"/>
        <v>70.5</v>
      </c>
      <c r="L10" s="123">
        <f t="shared" si="2"/>
        <v>63.5</v>
      </c>
      <c r="M10" s="125">
        <v>66.6</v>
      </c>
    </row>
    <row r="11" ht="16.5" spans="2:13">
      <c r="B11" s="135" t="s">
        <v>31</v>
      </c>
      <c r="C11" s="135" t="s">
        <v>32</v>
      </c>
      <c r="D11" s="135" t="s">
        <v>31</v>
      </c>
      <c r="E11" s="135" t="s">
        <v>31</v>
      </c>
      <c r="F11" s="135" t="s">
        <v>31</v>
      </c>
      <c r="G11" s="135" t="s">
        <v>31</v>
      </c>
      <c r="H11" s="135" t="s">
        <v>31</v>
      </c>
      <c r="I11" s="135" t="s">
        <v>31</v>
      </c>
      <c r="J11" s="135" t="s">
        <v>31</v>
      </c>
      <c r="K11" s="135" t="s">
        <v>31</v>
      </c>
      <c r="L11" s="135" t="s">
        <v>31</v>
      </c>
      <c r="M11" s="135" t="s">
        <v>31</v>
      </c>
    </row>
    <row r="12" ht="16.5" spans="2:13">
      <c r="B12" s="135" t="s">
        <v>1</v>
      </c>
      <c r="C12" s="135" t="s">
        <v>2</v>
      </c>
      <c r="D12" s="135" t="s">
        <v>3</v>
      </c>
      <c r="E12" s="126" t="s">
        <v>4</v>
      </c>
      <c r="F12" s="126" t="s">
        <v>5</v>
      </c>
      <c r="G12" s="123" t="s">
        <v>6</v>
      </c>
      <c r="H12" s="123" t="s">
        <v>7</v>
      </c>
      <c r="I12" s="123" t="s">
        <v>8</v>
      </c>
      <c r="J12" s="141" t="s">
        <v>9</v>
      </c>
      <c r="K12" s="135" t="s">
        <v>10</v>
      </c>
      <c r="L12" s="135" t="s">
        <v>11</v>
      </c>
      <c r="M12" s="141" t="s">
        <v>12</v>
      </c>
    </row>
    <row r="13" ht="16.5" spans="2:13">
      <c r="B13" s="136"/>
      <c r="C13" s="136"/>
      <c r="D13" s="136"/>
      <c r="E13" s="126" t="s">
        <v>33</v>
      </c>
      <c r="F13" s="126" t="s">
        <v>34</v>
      </c>
      <c r="G13" s="123" t="s">
        <v>35</v>
      </c>
      <c r="H13" s="123" t="s">
        <v>36</v>
      </c>
      <c r="I13" s="123" t="s">
        <v>37</v>
      </c>
      <c r="J13" s="142"/>
      <c r="K13" s="136"/>
      <c r="L13" s="136"/>
      <c r="M13" s="142"/>
    </row>
    <row r="14" ht="16.5" spans="2:13">
      <c r="B14" s="123" t="s">
        <v>38</v>
      </c>
      <c r="C14" s="123" t="s">
        <v>39</v>
      </c>
      <c r="D14" s="135" t="s">
        <v>40</v>
      </c>
      <c r="E14" s="138">
        <v>95.5</v>
      </c>
      <c r="F14" s="126">
        <v>100.5</v>
      </c>
      <c r="G14" s="123">
        <v>94.5</v>
      </c>
      <c r="H14" s="123">
        <v>96</v>
      </c>
      <c r="I14" s="123">
        <v>78</v>
      </c>
      <c r="J14" s="134">
        <f t="shared" ref="J14:J19" si="3">E14*2+F14*2+G14+H14+I14</f>
        <v>660.5</v>
      </c>
      <c r="K14" s="123">
        <f t="shared" ref="K14:K19" si="4">MAX(E14:I14)</f>
        <v>100.5</v>
      </c>
      <c r="L14" s="123">
        <f t="shared" ref="L14:L19" si="5">MIN(E14:I14)</f>
        <v>78</v>
      </c>
      <c r="M14" s="125">
        <v>96.4</v>
      </c>
    </row>
    <row r="15" ht="16.5" spans="2:13">
      <c r="B15" s="123" t="s">
        <v>41</v>
      </c>
      <c r="C15" s="123" t="s">
        <v>42</v>
      </c>
      <c r="D15" s="136"/>
      <c r="E15" s="138">
        <v>94</v>
      </c>
      <c r="F15" s="126">
        <v>97</v>
      </c>
      <c r="G15" s="123">
        <v>93.5</v>
      </c>
      <c r="H15" s="123">
        <v>79.5</v>
      </c>
      <c r="I15" s="123">
        <v>92.5</v>
      </c>
      <c r="J15" s="134">
        <f t="shared" si="3"/>
        <v>647.5</v>
      </c>
      <c r="K15" s="123">
        <f t="shared" si="4"/>
        <v>97</v>
      </c>
      <c r="L15" s="123">
        <f t="shared" si="5"/>
        <v>79.5</v>
      </c>
      <c r="M15" s="125">
        <v>94.2</v>
      </c>
    </row>
    <row r="16" ht="16.5" spans="2:13">
      <c r="B16" s="123" t="s">
        <v>43</v>
      </c>
      <c r="C16" s="123" t="s">
        <v>44</v>
      </c>
      <c r="D16" s="136"/>
      <c r="E16" s="138">
        <v>97.5</v>
      </c>
      <c r="F16" s="126">
        <v>93.5</v>
      </c>
      <c r="G16" s="123">
        <v>92</v>
      </c>
      <c r="H16" s="123">
        <v>95</v>
      </c>
      <c r="I16" s="123">
        <v>89</v>
      </c>
      <c r="J16" s="134">
        <f t="shared" si="3"/>
        <v>658</v>
      </c>
      <c r="K16" s="123">
        <f t="shared" si="4"/>
        <v>97.5</v>
      </c>
      <c r="L16" s="123">
        <f t="shared" si="5"/>
        <v>89</v>
      </c>
      <c r="M16" s="125">
        <v>94.3</v>
      </c>
    </row>
    <row r="17" ht="16.5" spans="2:13">
      <c r="B17" s="123" t="s">
        <v>45</v>
      </c>
      <c r="C17" s="123">
        <v>1168438795</v>
      </c>
      <c r="D17" s="136"/>
      <c r="E17" s="138">
        <v>99</v>
      </c>
      <c r="F17" s="126">
        <v>98</v>
      </c>
      <c r="G17" s="123">
        <v>90.5</v>
      </c>
      <c r="H17" s="123">
        <v>90.5</v>
      </c>
      <c r="I17" s="123">
        <v>74</v>
      </c>
      <c r="J17" s="134">
        <f t="shared" si="3"/>
        <v>649</v>
      </c>
      <c r="K17" s="123">
        <f t="shared" si="4"/>
        <v>99</v>
      </c>
      <c r="L17" s="123">
        <f t="shared" si="5"/>
        <v>74</v>
      </c>
      <c r="M17" s="125">
        <v>95.2</v>
      </c>
    </row>
    <row r="18" ht="16.5" spans="2:13">
      <c r="B18" s="123" t="s">
        <v>46</v>
      </c>
      <c r="C18" s="123" t="s">
        <v>47</v>
      </c>
      <c r="D18" s="136"/>
      <c r="E18" s="138">
        <v>80.5</v>
      </c>
      <c r="F18" s="126">
        <v>95</v>
      </c>
      <c r="G18" s="123">
        <v>78</v>
      </c>
      <c r="H18" s="123">
        <v>86.5</v>
      </c>
      <c r="I18" s="123">
        <v>76</v>
      </c>
      <c r="J18" s="134">
        <f t="shared" si="3"/>
        <v>591.5</v>
      </c>
      <c r="K18" s="123">
        <f t="shared" si="4"/>
        <v>95</v>
      </c>
      <c r="L18" s="123">
        <f t="shared" si="5"/>
        <v>76</v>
      </c>
      <c r="M18" s="125">
        <v>84.1</v>
      </c>
    </row>
    <row r="19" ht="16.5" spans="2:13">
      <c r="B19" s="123" t="s">
        <v>48</v>
      </c>
      <c r="C19" s="123" t="s">
        <v>49</v>
      </c>
      <c r="D19" s="139"/>
      <c r="E19" s="138">
        <v>103</v>
      </c>
      <c r="F19" s="126">
        <v>98</v>
      </c>
      <c r="G19" s="123">
        <v>98.5</v>
      </c>
      <c r="H19" s="123">
        <v>100.5</v>
      </c>
      <c r="I19" s="123">
        <v>100</v>
      </c>
      <c r="J19" s="134">
        <f t="shared" si="3"/>
        <v>701</v>
      </c>
      <c r="K19" s="123">
        <f t="shared" si="4"/>
        <v>103</v>
      </c>
      <c r="L19" s="123">
        <f t="shared" si="5"/>
        <v>98</v>
      </c>
      <c r="M19" s="125">
        <v>100</v>
      </c>
    </row>
    <row r="20" spans="2:2">
      <c r="B20" s="140" t="s">
        <v>50</v>
      </c>
    </row>
  </sheetData>
  <mergeCells count="17">
    <mergeCell ref="B2:M2"/>
    <mergeCell ref="B3:B4"/>
    <mergeCell ref="B12:B13"/>
    <mergeCell ref="C3:C4"/>
    <mergeCell ref="C12:C13"/>
    <mergeCell ref="D3:D4"/>
    <mergeCell ref="D5:D10"/>
    <mergeCell ref="D12:D13"/>
    <mergeCell ref="D14:D19"/>
    <mergeCell ref="J3:J4"/>
    <mergeCell ref="J12:J13"/>
    <mergeCell ref="K3:K4"/>
    <mergeCell ref="K12:K13"/>
    <mergeCell ref="L3:L4"/>
    <mergeCell ref="L12:L13"/>
    <mergeCell ref="M3:M4"/>
    <mergeCell ref="M12:M13"/>
  </mergeCells>
  <pageMargins left="0.75" right="0.75" top="1" bottom="1" header="0.5" footer="0.5"/>
  <pageSetup paperSize="9" orientation="portrait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T7"/>
  <sheetViews>
    <sheetView workbookViewId="0">
      <selection activeCell="R7" sqref="R7"/>
    </sheetView>
  </sheetViews>
  <sheetFormatPr defaultColWidth="9" defaultRowHeight="16.5" outlineLevelRow="6"/>
  <cols>
    <col min="1" max="1" width="9" style="4"/>
    <col min="2" max="2" width="6.25" style="4" customWidth="1"/>
    <col min="3" max="3" width="14.375" style="4" customWidth="1"/>
    <col min="4" max="4" width="3.625" style="4" customWidth="1"/>
    <col min="5" max="5" width="52.75" style="4" customWidth="1"/>
    <col min="6" max="6" width="20.5" style="4" customWidth="1"/>
    <col min="7" max="7" width="3.5" style="4" customWidth="1"/>
    <col min="8" max="8" width="6.625" style="4" customWidth="1"/>
    <col min="9" max="9" width="16.375" style="4" customWidth="1"/>
    <col min="10" max="10" width="3.5" style="4" customWidth="1"/>
    <col min="11" max="11" width="6.75" style="4" customWidth="1"/>
    <col min="12" max="12" width="11.875" style="4" customWidth="1"/>
    <col min="13" max="13" width="3.5" style="4" customWidth="1"/>
    <col min="14" max="14" width="6.5" style="4" customWidth="1"/>
    <col min="15" max="15" width="13.875" style="4" customWidth="1"/>
    <col min="16" max="16" width="3.5" style="4" customWidth="1"/>
    <col min="17" max="17" width="7.625" style="4" customWidth="1"/>
    <col min="18" max="18" width="24.75" style="4" customWidth="1"/>
    <col min="19" max="19" width="10.25" style="4" customWidth="1"/>
    <col min="20" max="20" width="4.875" style="4" customWidth="1"/>
    <col min="21" max="16384" width="9" style="4"/>
  </cols>
  <sheetData>
    <row r="2" spans="2:20">
      <c r="B2" s="47" t="s">
        <v>67</v>
      </c>
      <c r="C2" s="10"/>
      <c r="D2" s="10"/>
      <c r="E2" s="10"/>
      <c r="F2" s="9" t="s">
        <v>63</v>
      </c>
      <c r="G2" s="10"/>
      <c r="H2" s="48"/>
      <c r="I2" s="9" t="s">
        <v>64</v>
      </c>
      <c r="J2" s="10"/>
      <c r="K2" s="48"/>
      <c r="L2" s="9" t="s">
        <v>108</v>
      </c>
      <c r="M2" s="10"/>
      <c r="N2" s="48"/>
      <c r="O2" s="9" t="s">
        <v>109</v>
      </c>
      <c r="P2" s="10"/>
      <c r="Q2" s="48"/>
      <c r="R2" s="8" t="s">
        <v>9</v>
      </c>
      <c r="S2" s="8" t="s">
        <v>65</v>
      </c>
      <c r="T2" s="35" t="s">
        <v>59</v>
      </c>
    </row>
    <row r="3" spans="2:20">
      <c r="B3" s="49" t="s">
        <v>1</v>
      </c>
      <c r="C3" s="27" t="s">
        <v>70</v>
      </c>
      <c r="D3" s="27" t="s">
        <v>71</v>
      </c>
      <c r="E3" s="27" t="s">
        <v>72</v>
      </c>
      <c r="F3" s="20" t="s">
        <v>70</v>
      </c>
      <c r="G3" s="27" t="s">
        <v>71</v>
      </c>
      <c r="H3" s="50" t="s">
        <v>73</v>
      </c>
      <c r="I3" s="27" t="s">
        <v>70</v>
      </c>
      <c r="J3" s="27" t="s">
        <v>71</v>
      </c>
      <c r="K3" s="50" t="s">
        <v>73</v>
      </c>
      <c r="L3" s="20" t="s">
        <v>70</v>
      </c>
      <c r="M3" s="27" t="s">
        <v>71</v>
      </c>
      <c r="N3" s="50" t="s">
        <v>73</v>
      </c>
      <c r="O3" s="27" t="s">
        <v>70</v>
      </c>
      <c r="P3" s="27" t="s">
        <v>71</v>
      </c>
      <c r="Q3" s="50" t="s">
        <v>73</v>
      </c>
      <c r="R3" s="21"/>
      <c r="S3" s="21"/>
      <c r="T3" s="57"/>
    </row>
    <row r="4" spans="2:20">
      <c r="B4" s="51" t="s">
        <v>110</v>
      </c>
      <c r="C4" s="32" t="s">
        <v>44</v>
      </c>
      <c r="D4" s="32">
        <v>39</v>
      </c>
      <c r="E4" s="32" t="s">
        <v>111</v>
      </c>
      <c r="F4" s="30" t="s">
        <v>42</v>
      </c>
      <c r="G4" s="32">
        <v>4</v>
      </c>
      <c r="H4" s="52">
        <v>81</v>
      </c>
      <c r="I4" s="30" t="s">
        <v>34</v>
      </c>
      <c r="J4" s="32">
        <v>19</v>
      </c>
      <c r="K4" s="32">
        <v>87.8</v>
      </c>
      <c r="L4" s="30">
        <v>1168438795</v>
      </c>
      <c r="M4" s="32">
        <v>11</v>
      </c>
      <c r="N4" s="52">
        <v>82.9</v>
      </c>
      <c r="O4" s="30" t="s">
        <v>112</v>
      </c>
      <c r="P4" s="32">
        <v>18</v>
      </c>
      <c r="Q4" s="32">
        <v>75</v>
      </c>
      <c r="R4" s="58">
        <f>AVERAGE(H4,K4,N4,Q4)</f>
        <v>81.675</v>
      </c>
      <c r="S4" s="59">
        <f>R4/108</f>
        <v>0.75625</v>
      </c>
      <c r="T4" s="60">
        <f>RANK(R4,$R$4:$R$7)</f>
        <v>4</v>
      </c>
    </row>
    <row r="5" spans="2:20">
      <c r="B5" s="53" t="s">
        <v>113</v>
      </c>
      <c r="C5" s="23" t="s">
        <v>95</v>
      </c>
      <c r="D5" s="23">
        <v>47</v>
      </c>
      <c r="E5" s="23" t="s">
        <v>114</v>
      </c>
      <c r="F5" s="22"/>
      <c r="G5" s="23"/>
      <c r="H5" s="54">
        <v>97.5</v>
      </c>
      <c r="I5" s="22"/>
      <c r="J5" s="23"/>
      <c r="K5" s="23">
        <v>95.6</v>
      </c>
      <c r="L5" s="22"/>
      <c r="M5" s="23"/>
      <c r="N5" s="54">
        <v>100.4</v>
      </c>
      <c r="O5" s="22"/>
      <c r="P5" s="23"/>
      <c r="Q5" s="61">
        <v>99.9</v>
      </c>
      <c r="R5" s="58">
        <f>AVERAGE(H5,K5,N5,Q5)</f>
        <v>98.35</v>
      </c>
      <c r="S5" s="59">
        <f>R5/108</f>
        <v>0.910648148148148</v>
      </c>
      <c r="T5" s="60">
        <f>RANK(R5,$R$4:$R$7)</f>
        <v>3</v>
      </c>
    </row>
    <row r="6" spans="2:20">
      <c r="B6" s="53" t="s">
        <v>115</v>
      </c>
      <c r="C6" s="23" t="s">
        <v>22</v>
      </c>
      <c r="D6" s="23">
        <v>120</v>
      </c>
      <c r="E6" s="23" t="s">
        <v>116</v>
      </c>
      <c r="F6" s="22"/>
      <c r="G6" s="23"/>
      <c r="H6" s="54">
        <v>101.6</v>
      </c>
      <c r="I6" s="22"/>
      <c r="J6" s="23"/>
      <c r="K6" s="23">
        <v>102.4</v>
      </c>
      <c r="L6" s="22"/>
      <c r="M6" s="23"/>
      <c r="N6" s="54">
        <v>101.7</v>
      </c>
      <c r="O6" s="22"/>
      <c r="P6" s="23"/>
      <c r="Q6" s="23">
        <v>103.1</v>
      </c>
      <c r="R6" s="58">
        <f>AVERAGE(H6,K6,N6,Q6)</f>
        <v>102.2</v>
      </c>
      <c r="S6" s="59">
        <f>R6/108</f>
        <v>0.946296296296296</v>
      </c>
      <c r="T6" s="60">
        <f>RANK(R6,$R$4:$R$7)</f>
        <v>2</v>
      </c>
    </row>
    <row r="7" ht="17.25" spans="2:20">
      <c r="B7" s="55" t="s">
        <v>117</v>
      </c>
      <c r="C7" s="16" t="s">
        <v>28</v>
      </c>
      <c r="D7" s="16">
        <v>54</v>
      </c>
      <c r="E7" s="16" t="s">
        <v>118</v>
      </c>
      <c r="F7" s="15"/>
      <c r="G7" s="16"/>
      <c r="H7" s="56">
        <v>103.9</v>
      </c>
      <c r="I7" s="15"/>
      <c r="J7" s="16"/>
      <c r="K7" s="16">
        <v>104.9</v>
      </c>
      <c r="L7" s="15"/>
      <c r="M7" s="16"/>
      <c r="N7" s="56">
        <v>101.8</v>
      </c>
      <c r="O7" s="15"/>
      <c r="P7" s="16"/>
      <c r="Q7" s="16">
        <v>103.5</v>
      </c>
      <c r="R7" s="62">
        <f>AVERAGE(H7,K7,N7,Q7)</f>
        <v>103.525</v>
      </c>
      <c r="S7" s="63">
        <f>R7/108</f>
        <v>0.958564814814815</v>
      </c>
      <c r="T7" s="64">
        <f>RANK(R7,$R$4:$R$7)</f>
        <v>1</v>
      </c>
    </row>
  </sheetData>
  <mergeCells count="16">
    <mergeCell ref="B2:D2"/>
    <mergeCell ref="F2:H2"/>
    <mergeCell ref="I2:K2"/>
    <mergeCell ref="L2:N2"/>
    <mergeCell ref="O2:Q2"/>
    <mergeCell ref="F4:F7"/>
    <mergeCell ref="G4:G7"/>
    <mergeCell ref="I4:I7"/>
    <mergeCell ref="J4:J7"/>
    <mergeCell ref="L4:L7"/>
    <mergeCell ref="M4:M7"/>
    <mergeCell ref="O4:O7"/>
    <mergeCell ref="P4:P7"/>
    <mergeCell ref="R2:R3"/>
    <mergeCell ref="S2:S3"/>
    <mergeCell ref="T2:T3"/>
  </mergeCells>
  <conditionalFormatting sqref="R4:R7">
    <cfRule type="dataBar" priority="1">
      <dataBar>
        <cfvo type="num" val="0"/>
        <cfvo type="num" val="108"/>
        <color rgb="FF638EC6"/>
      </dataBar>
      <extLst>
        <ext xmlns:x14="http://schemas.microsoft.com/office/spreadsheetml/2009/9/main" uri="{B025F937-C7B1-47D3-B67F-A62EFF666E3E}">
          <x14:id>{28d6482c-68e1-42fe-a1d5-16cb6f8aff31}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{7c83e5d1-413d-458c-a4d7-e2ef14f826af}</x14:id>
        </ext>
      </extLst>
    </cfRule>
  </conditionalFormatting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8d6482c-68e1-42fe-a1d5-16cb6f8aff31}">
            <x14:dataBar minLength="0" maxLength="100" gradient="0">
              <x14:cfvo type="num">
                <xm:f>0</xm:f>
              </x14:cfvo>
              <x14:cfvo type="num">
                <xm:f>108</xm:f>
              </x14:cfvo>
              <x14:negativeFillColor rgb="FFFF0000"/>
              <x14:axisColor rgb="FF000000"/>
            </x14:dataBar>
          </x14:cfRule>
          <x14:cfRule type="dataBar" id="{7c83e5d1-413d-458c-a4d7-e2ef14f826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R4:R7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M19"/>
  <sheetViews>
    <sheetView workbookViewId="0">
      <selection activeCell="A1" sqref="A1"/>
    </sheetView>
  </sheetViews>
  <sheetFormatPr defaultColWidth="9" defaultRowHeight="16.5"/>
  <cols>
    <col min="1" max="1" width="9" style="4"/>
    <col min="2" max="2" width="7.5" style="4" customWidth="1"/>
    <col min="3" max="3" width="15.375" style="4" customWidth="1"/>
    <col min="4" max="4" width="52.5" style="4" customWidth="1"/>
    <col min="5" max="5" width="22.5" style="4" customWidth="1"/>
    <col min="6" max="16384" width="9" style="4"/>
  </cols>
  <sheetData>
    <row r="2" spans="2:13">
      <c r="B2" s="5" t="s">
        <v>67</v>
      </c>
      <c r="C2" s="6"/>
      <c r="D2" s="7"/>
      <c r="E2" s="8" t="s">
        <v>68</v>
      </c>
      <c r="F2" s="9" t="s">
        <v>69</v>
      </c>
      <c r="G2" s="10"/>
      <c r="H2" s="10"/>
      <c r="I2" s="10"/>
      <c r="J2" s="10"/>
      <c r="K2" s="8" t="s">
        <v>9</v>
      </c>
      <c r="L2" s="8" t="s">
        <v>12</v>
      </c>
      <c r="M2" s="35" t="s">
        <v>65</v>
      </c>
    </row>
    <row r="3" ht="17.25" spans="2:13">
      <c r="B3" s="11" t="s">
        <v>1</v>
      </c>
      <c r="C3" s="12" t="s">
        <v>70</v>
      </c>
      <c r="D3" s="13" t="s">
        <v>72</v>
      </c>
      <c r="E3" s="14"/>
      <c r="F3" s="15" t="s">
        <v>53</v>
      </c>
      <c r="G3" s="16" t="s">
        <v>54</v>
      </c>
      <c r="H3" s="16" t="s">
        <v>55</v>
      </c>
      <c r="I3" s="16" t="s">
        <v>56</v>
      </c>
      <c r="J3" s="16" t="s">
        <v>74</v>
      </c>
      <c r="K3" s="14"/>
      <c r="L3" s="14"/>
      <c r="M3" s="36"/>
    </row>
    <row r="4" spans="2:13">
      <c r="B4" s="17" t="s">
        <v>110</v>
      </c>
      <c r="C4" s="9" t="s">
        <v>44</v>
      </c>
      <c r="D4" s="8" t="s">
        <v>111</v>
      </c>
      <c r="E4" s="8" t="s">
        <v>42</v>
      </c>
      <c r="F4" s="18">
        <v>14.5</v>
      </c>
      <c r="G4" s="6">
        <v>9</v>
      </c>
      <c r="H4" s="6">
        <v>22.5</v>
      </c>
      <c r="I4" s="6">
        <v>30</v>
      </c>
      <c r="J4" s="6">
        <v>5</v>
      </c>
      <c r="K4" s="8">
        <f t="shared" ref="K4:K19" si="0">ROUND(SUM(F4:J4),1)</f>
        <v>81</v>
      </c>
      <c r="L4" s="37">
        <f>ROUND(AVERAGE(K4:K7),1)</f>
        <v>81.7</v>
      </c>
      <c r="M4" s="38">
        <f>L4/108</f>
        <v>0.756481481481482</v>
      </c>
    </row>
    <row r="5" spans="2:13">
      <c r="B5" s="19"/>
      <c r="C5" s="20"/>
      <c r="D5" s="21"/>
      <c r="E5" s="21" t="s">
        <v>34</v>
      </c>
      <c r="F5" s="22">
        <v>14.3</v>
      </c>
      <c r="G5" s="23">
        <v>11</v>
      </c>
      <c r="H5" s="23">
        <v>25</v>
      </c>
      <c r="I5" s="23">
        <v>32</v>
      </c>
      <c r="J5" s="23">
        <v>5.5</v>
      </c>
      <c r="K5" s="21">
        <f t="shared" si="0"/>
        <v>87.8</v>
      </c>
      <c r="L5" s="39"/>
      <c r="M5" s="40"/>
    </row>
    <row r="6" spans="2:13">
      <c r="B6" s="19"/>
      <c r="C6" s="20"/>
      <c r="D6" s="21"/>
      <c r="E6" s="21">
        <v>1168438795</v>
      </c>
      <c r="F6" s="22">
        <v>13.5</v>
      </c>
      <c r="G6" s="23">
        <v>11</v>
      </c>
      <c r="H6" s="23">
        <v>23.7</v>
      </c>
      <c r="I6" s="23">
        <v>29.7</v>
      </c>
      <c r="J6" s="23">
        <v>5</v>
      </c>
      <c r="K6" s="21">
        <f t="shared" si="0"/>
        <v>82.9</v>
      </c>
      <c r="L6" s="39"/>
      <c r="M6" s="40"/>
    </row>
    <row r="7" spans="2:13">
      <c r="B7" s="24"/>
      <c r="C7" s="25"/>
      <c r="D7" s="26"/>
      <c r="E7" s="26" t="s">
        <v>112</v>
      </c>
      <c r="F7" s="20">
        <v>12</v>
      </c>
      <c r="G7" s="27">
        <v>8</v>
      </c>
      <c r="H7" s="27">
        <v>20</v>
      </c>
      <c r="I7" s="27">
        <v>30</v>
      </c>
      <c r="J7" s="27">
        <v>5</v>
      </c>
      <c r="K7" s="21">
        <f t="shared" si="0"/>
        <v>75</v>
      </c>
      <c r="L7" s="41"/>
      <c r="M7" s="42"/>
    </row>
    <row r="8" spans="2:13">
      <c r="B8" s="19" t="s">
        <v>113</v>
      </c>
      <c r="C8" s="20" t="s">
        <v>95</v>
      </c>
      <c r="D8" s="21" t="s">
        <v>114</v>
      </c>
      <c r="E8" s="21" t="s">
        <v>42</v>
      </c>
      <c r="F8" s="22">
        <v>15</v>
      </c>
      <c r="G8" s="23">
        <v>15</v>
      </c>
      <c r="H8" s="23">
        <v>28</v>
      </c>
      <c r="I8" s="23">
        <v>35.5</v>
      </c>
      <c r="J8" s="23">
        <v>4</v>
      </c>
      <c r="K8" s="31">
        <f t="shared" si="0"/>
        <v>97.5</v>
      </c>
      <c r="L8" s="39">
        <f>ROUND(AVERAGE(K8:K11),1)</f>
        <v>98.4</v>
      </c>
      <c r="M8" s="40">
        <f>L8/108</f>
        <v>0.911111111111111</v>
      </c>
    </row>
    <row r="9" spans="2:13">
      <c r="B9" s="28"/>
      <c r="C9" s="22"/>
      <c r="D9" s="21"/>
      <c r="E9" s="21" t="s">
        <v>34</v>
      </c>
      <c r="F9" s="22">
        <v>14.6</v>
      </c>
      <c r="G9" s="23">
        <v>15</v>
      </c>
      <c r="H9" s="23">
        <v>28.5</v>
      </c>
      <c r="I9" s="23">
        <v>33.5</v>
      </c>
      <c r="J9" s="23">
        <v>4</v>
      </c>
      <c r="K9" s="21">
        <f t="shared" si="0"/>
        <v>95.6</v>
      </c>
      <c r="L9" s="39"/>
      <c r="M9" s="40"/>
    </row>
    <row r="10" spans="2:13">
      <c r="B10" s="28"/>
      <c r="C10" s="22"/>
      <c r="D10" s="21"/>
      <c r="E10" s="21">
        <v>1168438795</v>
      </c>
      <c r="F10" s="22">
        <v>14</v>
      </c>
      <c r="G10" s="23">
        <v>15</v>
      </c>
      <c r="H10" s="23">
        <v>29.5</v>
      </c>
      <c r="I10" s="23">
        <v>36.5</v>
      </c>
      <c r="J10" s="23">
        <v>5.4</v>
      </c>
      <c r="K10" s="21">
        <f t="shared" si="0"/>
        <v>100.4</v>
      </c>
      <c r="L10" s="39"/>
      <c r="M10" s="40"/>
    </row>
    <row r="11" spans="2:13">
      <c r="B11" s="29"/>
      <c r="C11" s="30"/>
      <c r="D11" s="21"/>
      <c r="E11" s="26" t="s">
        <v>112</v>
      </c>
      <c r="F11" s="22">
        <v>13.5</v>
      </c>
      <c r="G11" s="23">
        <v>15</v>
      </c>
      <c r="H11" s="23">
        <v>29.4</v>
      </c>
      <c r="I11" s="23">
        <v>37</v>
      </c>
      <c r="J11" s="23">
        <v>5</v>
      </c>
      <c r="K11" s="26">
        <f t="shared" si="0"/>
        <v>99.9</v>
      </c>
      <c r="L11" s="39"/>
      <c r="M11" s="40"/>
    </row>
    <row r="12" spans="2:13">
      <c r="B12" s="24" t="s">
        <v>115</v>
      </c>
      <c r="C12" s="25" t="s">
        <v>22</v>
      </c>
      <c r="D12" s="31" t="s">
        <v>116</v>
      </c>
      <c r="E12" s="31" t="s">
        <v>42</v>
      </c>
      <c r="F12" s="30">
        <v>14.8</v>
      </c>
      <c r="G12" s="32">
        <v>14.6</v>
      </c>
      <c r="H12" s="32">
        <v>28.2</v>
      </c>
      <c r="I12" s="32">
        <v>37.5</v>
      </c>
      <c r="J12" s="32">
        <v>6.5</v>
      </c>
      <c r="K12" s="31">
        <f t="shared" si="0"/>
        <v>101.6</v>
      </c>
      <c r="L12" s="43">
        <f>ROUND(AVERAGE(K12:K15),1)</f>
        <v>102.2</v>
      </c>
      <c r="M12" s="44">
        <f>L12/108</f>
        <v>0.946296296296296</v>
      </c>
    </row>
    <row r="13" spans="2:13">
      <c r="B13" s="24"/>
      <c r="C13" s="33"/>
      <c r="D13" s="21"/>
      <c r="E13" s="21" t="s">
        <v>34</v>
      </c>
      <c r="F13" s="22">
        <v>14.6</v>
      </c>
      <c r="G13" s="23">
        <v>14</v>
      </c>
      <c r="H13" s="23">
        <v>28.8</v>
      </c>
      <c r="I13" s="23">
        <v>38</v>
      </c>
      <c r="J13" s="23">
        <v>7</v>
      </c>
      <c r="K13" s="21">
        <f t="shared" si="0"/>
        <v>102.4</v>
      </c>
      <c r="L13" s="39"/>
      <c r="M13" s="40"/>
    </row>
    <row r="14" spans="2:13">
      <c r="B14" s="24"/>
      <c r="C14" s="33"/>
      <c r="D14" s="21"/>
      <c r="E14" s="21">
        <v>1168438795</v>
      </c>
      <c r="F14" s="22">
        <v>14.1</v>
      </c>
      <c r="G14" s="23">
        <v>14.6</v>
      </c>
      <c r="H14" s="23">
        <v>29</v>
      </c>
      <c r="I14" s="23">
        <v>36.8</v>
      </c>
      <c r="J14" s="23">
        <v>7.2</v>
      </c>
      <c r="K14" s="21">
        <f t="shared" si="0"/>
        <v>101.7</v>
      </c>
      <c r="L14" s="39"/>
      <c r="M14" s="40"/>
    </row>
    <row r="15" spans="2:13">
      <c r="B15" s="24"/>
      <c r="C15" s="25"/>
      <c r="D15" s="26"/>
      <c r="E15" s="26" t="s">
        <v>112</v>
      </c>
      <c r="F15" s="20">
        <v>14.2</v>
      </c>
      <c r="G15" s="27">
        <v>13.7</v>
      </c>
      <c r="H15" s="27">
        <v>28.2</v>
      </c>
      <c r="I15" s="27">
        <v>39.5</v>
      </c>
      <c r="J15" s="27">
        <v>7.5</v>
      </c>
      <c r="K15" s="26">
        <f t="shared" si="0"/>
        <v>103.1</v>
      </c>
      <c r="L15" s="41"/>
      <c r="M15" s="42"/>
    </row>
    <row r="16" spans="2:13">
      <c r="B16" s="19" t="s">
        <v>117</v>
      </c>
      <c r="C16" s="20" t="s">
        <v>28</v>
      </c>
      <c r="D16" s="21" t="s">
        <v>118</v>
      </c>
      <c r="E16" s="31" t="s">
        <v>42</v>
      </c>
      <c r="F16" s="22">
        <v>14.8</v>
      </c>
      <c r="G16" s="23">
        <v>14.7</v>
      </c>
      <c r="H16" s="23">
        <v>29.1</v>
      </c>
      <c r="I16" s="23">
        <v>38.3</v>
      </c>
      <c r="J16" s="23">
        <v>7</v>
      </c>
      <c r="K16" s="21">
        <f t="shared" si="0"/>
        <v>103.9</v>
      </c>
      <c r="L16" s="39">
        <f>ROUND(AVERAGE(K16:K19),1)</f>
        <v>103.5</v>
      </c>
      <c r="M16" s="40">
        <f>L16/108</f>
        <v>0.958333333333333</v>
      </c>
    </row>
    <row r="17" spans="2:13">
      <c r="B17" s="28"/>
      <c r="C17" s="22"/>
      <c r="D17" s="21"/>
      <c r="E17" s="21" t="s">
        <v>34</v>
      </c>
      <c r="F17" s="22">
        <v>15</v>
      </c>
      <c r="G17" s="23">
        <v>14.3</v>
      </c>
      <c r="H17" s="23">
        <v>29.5</v>
      </c>
      <c r="I17" s="23">
        <v>38.6</v>
      </c>
      <c r="J17" s="23">
        <v>7.5</v>
      </c>
      <c r="K17" s="21">
        <f t="shared" si="0"/>
        <v>104.9</v>
      </c>
      <c r="L17" s="39"/>
      <c r="M17" s="40"/>
    </row>
    <row r="18" spans="2:13">
      <c r="B18" s="28"/>
      <c r="C18" s="22"/>
      <c r="D18" s="21"/>
      <c r="E18" s="21">
        <v>1168438795</v>
      </c>
      <c r="F18" s="22">
        <v>14.2</v>
      </c>
      <c r="G18" s="23">
        <v>14.4</v>
      </c>
      <c r="H18" s="23">
        <v>29.1</v>
      </c>
      <c r="I18" s="23">
        <v>36.9</v>
      </c>
      <c r="J18" s="23">
        <v>7.2</v>
      </c>
      <c r="K18" s="21">
        <f t="shared" si="0"/>
        <v>101.8</v>
      </c>
      <c r="L18" s="39"/>
      <c r="M18" s="40"/>
    </row>
    <row r="19" ht="17.25" spans="2:13">
      <c r="B19" s="11"/>
      <c r="C19" s="34"/>
      <c r="D19" s="14"/>
      <c r="E19" s="14" t="s">
        <v>112</v>
      </c>
      <c r="F19" s="15">
        <v>13.5</v>
      </c>
      <c r="G19" s="16">
        <v>14.5</v>
      </c>
      <c r="H19" s="16">
        <v>29</v>
      </c>
      <c r="I19" s="16">
        <v>38.5</v>
      </c>
      <c r="J19" s="16">
        <v>8</v>
      </c>
      <c r="K19" s="14">
        <f t="shared" si="0"/>
        <v>103.5</v>
      </c>
      <c r="L19" s="45"/>
      <c r="M19" s="46"/>
    </row>
  </sheetData>
  <mergeCells count="26">
    <mergeCell ref="B2:D2"/>
    <mergeCell ref="F2:J2"/>
    <mergeCell ref="B4:B7"/>
    <mergeCell ref="B8:B11"/>
    <mergeCell ref="B12:B15"/>
    <mergeCell ref="B16:B19"/>
    <mergeCell ref="C4:C7"/>
    <mergeCell ref="C8:C11"/>
    <mergeCell ref="C12:C15"/>
    <mergeCell ref="C16:C19"/>
    <mergeCell ref="D4:D7"/>
    <mergeCell ref="D8:D11"/>
    <mergeCell ref="D12:D15"/>
    <mergeCell ref="D16:D19"/>
    <mergeCell ref="E2:E3"/>
    <mergeCell ref="K2:K3"/>
    <mergeCell ref="L2:L3"/>
    <mergeCell ref="L4:L7"/>
    <mergeCell ref="L8:L11"/>
    <mergeCell ref="L12:L15"/>
    <mergeCell ref="L16:L19"/>
    <mergeCell ref="M2:M3"/>
    <mergeCell ref="M4:M7"/>
    <mergeCell ref="M8:M11"/>
    <mergeCell ref="M12:M15"/>
    <mergeCell ref="M16:M19"/>
  </mergeCells>
  <conditionalFormatting sqref="F4:F19">
    <cfRule type="colorScale" priority="6">
      <colorScale>
        <cfvo type="num" val="12"/>
        <cfvo type="num" val="13.5"/>
        <cfvo type="num" val="15"/>
        <color rgb="FFF8696B"/>
        <color rgb="FFFFEB84"/>
        <color rgb="FF63BE7B"/>
      </colorScale>
    </cfRule>
    <cfRule type="colorScale" priority="8">
      <colorScale>
        <cfvo type="num" val="11.25"/>
        <cfvo type="percent" val="50"/>
        <cfvo type="num" val="15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17">
      <colorScale>
        <cfvo type="num" val="9"/>
        <cfvo type="percentile" val="50"/>
        <cfvo type="num" val="13.5"/>
        <color rgb="FFF8696B"/>
        <color rgb="FFFFEB84"/>
        <color rgb="FF63BE7B"/>
      </colorScale>
    </cfRule>
    <cfRule type="colorScale" priority="21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G4:G19">
    <cfRule type="colorScale" priority="4">
      <colorScale>
        <cfvo type="num" val="12"/>
        <cfvo type="num" val="13.5"/>
        <cfvo type="num" val="15"/>
        <color rgb="FFF8696B"/>
        <color rgb="FFFFEB84"/>
        <color rgb="FF63BE7B"/>
      </colorScale>
    </cfRule>
    <cfRule type="colorScale" priority="5">
      <colorScale>
        <cfvo type="num" val="11.25"/>
        <cfvo type="percent" val="50"/>
        <cfvo type="num" val="15"/>
        <color rgb="FFF8696B"/>
        <color rgb="FFFFEB84"/>
        <color rgb="FF63BE7B"/>
      </colorScale>
    </cfRule>
    <cfRule type="colorScale" priority="15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20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H4:H19">
    <cfRule type="colorScale" priority="3">
      <colorScale>
        <cfvo type="num" val="24"/>
        <cfvo type="num" val="27"/>
        <cfvo type="num" val="30"/>
        <color rgb="FFF8696B"/>
        <color rgb="FFFFEB84"/>
        <color rgb="FF63BE7B"/>
      </colorScale>
    </cfRule>
    <cfRule type="colorScale" priority="7">
      <colorScale>
        <cfvo type="num" val="22.5"/>
        <cfvo type="percent" val="50"/>
        <cfvo type="num" val="30"/>
        <color rgb="FFF8696B"/>
        <color rgb="FFFFEB84"/>
        <color rgb="FF63BE7B"/>
      </colorScale>
    </cfRule>
    <cfRule type="colorScale" priority="14">
      <colorScale>
        <cfvo type="num" val="18"/>
        <cfvo type="num" val="22.5"/>
        <cfvo type="num" val="27"/>
        <color rgb="FFF8696B"/>
        <color rgb="FFFFEB84"/>
        <color rgb="FF63BE7B"/>
      </colorScale>
    </cfRule>
    <cfRule type="colorScale" priority="19">
      <colorScale>
        <cfvo type="num" val="18"/>
        <cfvo type="percentile" val="50"/>
        <cfvo type="num" val="27"/>
        <color rgb="FFF8696B"/>
        <color rgb="FFFFEB84"/>
        <color rgb="FF63BE7B"/>
      </colorScale>
    </cfRule>
  </conditionalFormatting>
  <conditionalFormatting sqref="I4:I19">
    <cfRule type="colorScale" priority="2">
      <colorScale>
        <cfvo type="num" val="32"/>
        <cfvo type="num" val="36"/>
        <cfvo type="num" val="40"/>
        <color rgb="FFF8696B"/>
        <color rgb="FFFFEB84"/>
        <color rgb="FF63BE7B"/>
      </colorScale>
    </cfRule>
    <cfRule type="colorScale" priority="13">
      <colorScale>
        <cfvo type="num" val="24"/>
        <cfvo type="num" val="30"/>
        <cfvo type="num" val="36"/>
        <color rgb="FFF8696B"/>
        <color rgb="FFFFEB84"/>
        <color rgb="FF63BE7B"/>
      </colorScale>
    </cfRule>
    <cfRule type="colorScale" priority="18">
      <colorScale>
        <cfvo type="num" val="24"/>
        <cfvo type="percentile" val="50"/>
        <cfvo type="num" val="36"/>
        <color rgb="FFF8696B"/>
        <color rgb="FFFFEB84"/>
        <color rgb="FF63BE7B"/>
      </colorScale>
    </cfRule>
  </conditionalFormatting>
  <conditionalFormatting sqref="J4:J19">
    <cfRule type="colorScale" priority="1">
      <colorScale>
        <cfvo type="num" val="0"/>
        <cfvo type="num" val="4"/>
        <cfvo type="num" val="8"/>
        <color rgb="FFF8696B"/>
        <color rgb="FFFFEB84"/>
        <color rgb="FF63BE7B"/>
      </colorScale>
    </cfRule>
    <cfRule type="colorScale" priority="22">
      <colorScale>
        <cfvo type="num" val="0"/>
        <cfvo type="num" val="4"/>
        <cfvo type="num" val="8"/>
        <color rgb="FFF8696B"/>
        <color rgb="FFFFEB84"/>
        <color rgb="FF63BE7B"/>
      </colorScale>
    </cfRule>
    <cfRule type="colorScale" priority="23">
      <colorScale>
        <cfvo type="num" val="0"/>
        <cfvo type="num" val="2.5"/>
        <cfvo type="num" val="5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G19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headerFooter/>
  <ignoredErrors>
    <ignoredError sqref="K6:K18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8"/>
  <sheetViews>
    <sheetView tabSelected="1" workbookViewId="0">
      <selection activeCell="I14" sqref="I14"/>
    </sheetView>
  </sheetViews>
  <sheetFormatPr defaultColWidth="9" defaultRowHeight="14.25" outlineLevelRow="7" outlineLevelCol="6"/>
  <cols>
    <col min="2" max="2" width="10.875" customWidth="1"/>
    <col min="3" max="3" width="15" customWidth="1"/>
    <col min="4" max="5" width="6.875" customWidth="1"/>
    <col min="6" max="6" width="7" customWidth="1"/>
    <col min="7" max="7" width="9.625" customWidth="1"/>
  </cols>
  <sheetData>
    <row r="2" ht="16.5" spans="2:7">
      <c r="B2" s="1" t="s">
        <v>119</v>
      </c>
      <c r="C2" s="1" t="s">
        <v>120</v>
      </c>
      <c r="D2" s="1" t="s">
        <v>121</v>
      </c>
      <c r="E2" s="1" t="s">
        <v>122</v>
      </c>
      <c r="F2" s="1" t="s">
        <v>79</v>
      </c>
      <c r="G2" s="1" t="s">
        <v>123</v>
      </c>
    </row>
    <row r="3" ht="16.5" spans="2:7">
      <c r="B3" s="2">
        <f>RANK(F3,F$3:F$8,0)</f>
        <v>1</v>
      </c>
      <c r="C3" s="1" t="s">
        <v>95</v>
      </c>
      <c r="D3" s="3">
        <v>193.3</v>
      </c>
      <c r="E3" s="3">
        <v>98.35</v>
      </c>
      <c r="F3" s="3">
        <f>SUM(D3:E3)</f>
        <v>291.65</v>
      </c>
      <c r="G3" s="1" t="s">
        <v>124</v>
      </c>
    </row>
    <row r="4" ht="16.5" spans="2:7">
      <c r="B4" s="2">
        <f>RANK(F4,F$3:F$8,0)</f>
        <v>2</v>
      </c>
      <c r="C4" s="1" t="s">
        <v>28</v>
      </c>
      <c r="D4" s="3">
        <v>178.1</v>
      </c>
      <c r="E4" s="3">
        <v>103.525</v>
      </c>
      <c r="F4" s="3">
        <f>SUM(D4:E4)</f>
        <v>281.625</v>
      </c>
      <c r="G4" s="1" t="s">
        <v>125</v>
      </c>
    </row>
    <row r="5" ht="16.5" spans="2:7">
      <c r="B5" s="2">
        <f>RANK(F5,F$3:F$8,0)</f>
        <v>3</v>
      </c>
      <c r="C5" s="1" t="s">
        <v>22</v>
      </c>
      <c r="D5" s="3">
        <v>176.5</v>
      </c>
      <c r="E5" s="3">
        <v>102.2</v>
      </c>
      <c r="F5" s="3">
        <f>SUM(D5:E5)</f>
        <v>278.7</v>
      </c>
      <c r="G5" s="1" t="s">
        <v>126</v>
      </c>
    </row>
    <row r="6" ht="16.5" spans="2:7">
      <c r="B6" s="2">
        <f>RANK(F6,F$3:F$8,0)</f>
        <v>4</v>
      </c>
      <c r="C6" s="1" t="s">
        <v>44</v>
      </c>
      <c r="D6" s="3">
        <v>172.6</v>
      </c>
      <c r="E6" s="3">
        <v>81.675</v>
      </c>
      <c r="F6" s="3">
        <f t="shared" ref="F3:F8" si="0">SUM(D6:E6)</f>
        <v>254.275</v>
      </c>
      <c r="G6" s="1" t="s">
        <v>127</v>
      </c>
    </row>
    <row r="7" ht="16.5" spans="2:7">
      <c r="B7" s="2">
        <f>RANK(F7,F$3:F$8,0)</f>
        <v>5</v>
      </c>
      <c r="C7" s="1" t="s">
        <v>75</v>
      </c>
      <c r="D7" s="3">
        <v>168.1</v>
      </c>
      <c r="E7" s="3"/>
      <c r="F7" s="3">
        <f t="shared" si="0"/>
        <v>168.1</v>
      </c>
      <c r="G7" s="1" t="s">
        <v>128</v>
      </c>
    </row>
    <row r="8" ht="16.5" spans="2:7">
      <c r="B8" s="2">
        <f>RANK(F8,F$3:F$8,0)</f>
        <v>6</v>
      </c>
      <c r="C8" s="1" t="s">
        <v>77</v>
      </c>
      <c r="D8" s="3">
        <v>162.3</v>
      </c>
      <c r="E8" s="3"/>
      <c r="F8" s="3">
        <f t="shared" si="0"/>
        <v>162.3</v>
      </c>
      <c r="G8" s="1" t="s">
        <v>128</v>
      </c>
    </row>
  </sheetData>
  <sortState ref="B3:G8">
    <sortCondition ref="F3:F8" descending="1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Z39"/>
  <sheetViews>
    <sheetView workbookViewId="0">
      <selection activeCell="A1" sqref="A1"/>
    </sheetView>
  </sheetViews>
  <sheetFormatPr defaultColWidth="9" defaultRowHeight="14.25"/>
  <cols>
    <col min="1" max="1" width="2.375" style="129" customWidth="1"/>
    <col min="2" max="2" width="5.5" style="129" customWidth="1"/>
    <col min="3" max="3" width="11.125" style="129" customWidth="1"/>
    <col min="4" max="4" width="5.5" style="129" customWidth="1"/>
    <col min="5" max="5" width="12.125" style="129" customWidth="1"/>
    <col min="6" max="6" width="14" style="129" customWidth="1"/>
    <col min="7" max="7" width="13.625" style="129" customWidth="1"/>
    <col min="8" max="8" width="13.375" style="129" customWidth="1"/>
    <col min="9" max="9" width="12" style="129" customWidth="1"/>
    <col min="10" max="10" width="6.25" style="130" customWidth="1"/>
    <col min="11" max="11" width="6.375" style="129" customWidth="1"/>
    <col min="12" max="12" width="6.25" style="129" customWidth="1"/>
    <col min="13" max="13" width="7.875" style="130" customWidth="1"/>
    <col min="14" max="14" width="2.5" style="129" customWidth="1"/>
    <col min="15" max="15" width="5.5" style="129" customWidth="1"/>
    <col min="16" max="16" width="9.125" style="129" customWidth="1"/>
    <col min="17" max="17" width="5.5" style="129" customWidth="1"/>
    <col min="18" max="19" width="12.125" style="129" customWidth="1"/>
    <col min="20" max="21" width="12" style="129" customWidth="1"/>
    <col min="22" max="22" width="12.625" style="129" customWidth="1"/>
    <col min="23" max="23" width="6.25" style="131" customWidth="1"/>
    <col min="24" max="25" width="6.25" style="122" customWidth="1"/>
    <col min="26" max="26" width="7.875" style="131" customWidth="1"/>
    <col min="27" max="16384" width="9" style="122"/>
  </cols>
  <sheetData>
    <row r="2" spans="2:26">
      <c r="B2" s="132" t="s">
        <v>1</v>
      </c>
      <c r="C2" s="132" t="s">
        <v>2</v>
      </c>
      <c r="D2" s="132" t="s">
        <v>51</v>
      </c>
      <c r="E2" s="133" t="s">
        <v>4</v>
      </c>
      <c r="F2" s="133" t="s">
        <v>5</v>
      </c>
      <c r="G2" s="132" t="s">
        <v>6</v>
      </c>
      <c r="H2" s="132" t="s">
        <v>7</v>
      </c>
      <c r="I2" s="132" t="s">
        <v>8</v>
      </c>
      <c r="J2" s="134" t="s">
        <v>9</v>
      </c>
      <c r="K2" s="123" t="s">
        <v>10</v>
      </c>
      <c r="L2" s="123" t="s">
        <v>11</v>
      </c>
      <c r="M2" s="134" t="s">
        <v>12</v>
      </c>
      <c r="O2" s="132" t="s">
        <v>1</v>
      </c>
      <c r="P2" s="132" t="s">
        <v>2</v>
      </c>
      <c r="Q2" s="132" t="s">
        <v>51</v>
      </c>
      <c r="R2" s="133" t="s">
        <v>4</v>
      </c>
      <c r="S2" s="133" t="s">
        <v>5</v>
      </c>
      <c r="T2" s="132" t="s">
        <v>6</v>
      </c>
      <c r="U2" s="132" t="s">
        <v>7</v>
      </c>
      <c r="V2" s="132" t="s">
        <v>8</v>
      </c>
      <c r="W2" s="134" t="s">
        <v>9</v>
      </c>
      <c r="X2" s="123" t="s">
        <v>10</v>
      </c>
      <c r="Y2" s="123" t="s">
        <v>11</v>
      </c>
      <c r="Z2" s="134" t="s">
        <v>12</v>
      </c>
    </row>
    <row r="3" spans="2:26">
      <c r="B3" s="132"/>
      <c r="C3" s="132"/>
      <c r="D3" s="132"/>
      <c r="E3" s="133" t="s">
        <v>13</v>
      </c>
      <c r="F3" s="133" t="s">
        <v>14</v>
      </c>
      <c r="G3" s="132" t="s">
        <v>15</v>
      </c>
      <c r="H3" s="132" t="s">
        <v>16</v>
      </c>
      <c r="I3" s="132" t="s">
        <v>17</v>
      </c>
      <c r="J3" s="134"/>
      <c r="K3" s="123"/>
      <c r="L3" s="123"/>
      <c r="M3" s="134"/>
      <c r="O3" s="132"/>
      <c r="P3" s="132"/>
      <c r="Q3" s="132"/>
      <c r="R3" s="133" t="s">
        <v>33</v>
      </c>
      <c r="S3" s="133" t="s">
        <v>34</v>
      </c>
      <c r="T3" s="132" t="s">
        <v>35</v>
      </c>
      <c r="U3" s="132" t="s">
        <v>36</v>
      </c>
      <c r="V3" s="132" t="s">
        <v>37</v>
      </c>
      <c r="W3" s="134"/>
      <c r="X3" s="123"/>
      <c r="Y3" s="123"/>
      <c r="Z3" s="134"/>
    </row>
    <row r="4" spans="2:26">
      <c r="B4" s="132" t="s">
        <v>18</v>
      </c>
      <c r="C4" s="132" t="s">
        <v>52</v>
      </c>
      <c r="D4" s="132" t="s">
        <v>53</v>
      </c>
      <c r="E4" s="133">
        <v>13.5</v>
      </c>
      <c r="F4" s="133">
        <v>15</v>
      </c>
      <c r="G4" s="132">
        <v>12</v>
      </c>
      <c r="H4" s="132">
        <v>10.5</v>
      </c>
      <c r="I4" s="132">
        <v>15</v>
      </c>
      <c r="J4" s="134">
        <f>E9*2+F9*2+G9+H9+I9</f>
        <v>557.5</v>
      </c>
      <c r="K4" s="123">
        <f>MAX(E9:I9)</f>
        <v>86.5</v>
      </c>
      <c r="L4" s="123">
        <f>MIN(E9:I9)</f>
        <v>71.5</v>
      </c>
      <c r="M4" s="125">
        <f>(J4-K4-L4)/5</f>
        <v>79.9</v>
      </c>
      <c r="O4" s="132" t="s">
        <v>38</v>
      </c>
      <c r="P4" s="132" t="s">
        <v>39</v>
      </c>
      <c r="Q4" s="132" t="s">
        <v>53</v>
      </c>
      <c r="R4" s="133">
        <v>14.5</v>
      </c>
      <c r="S4" s="133">
        <v>15</v>
      </c>
      <c r="T4" s="132">
        <v>13.5</v>
      </c>
      <c r="U4" s="132">
        <v>13.5</v>
      </c>
      <c r="V4" s="132">
        <v>12</v>
      </c>
      <c r="W4" s="134">
        <f>R9*2+S9*2+T9+U9+V9</f>
        <v>660.5</v>
      </c>
      <c r="X4" s="123">
        <f>MAX(R9:V9)</f>
        <v>100.5</v>
      </c>
      <c r="Y4" s="123">
        <f>MIN(R9:V9)</f>
        <v>78</v>
      </c>
      <c r="Z4" s="125">
        <f>(W4-X4-Y4)/5</f>
        <v>96.4</v>
      </c>
    </row>
    <row r="5" spans="2:26">
      <c r="B5" s="132"/>
      <c r="C5" s="132"/>
      <c r="D5" s="132" t="s">
        <v>54</v>
      </c>
      <c r="E5" s="133">
        <v>15</v>
      </c>
      <c r="F5" s="133">
        <v>15</v>
      </c>
      <c r="G5" s="132">
        <v>15</v>
      </c>
      <c r="H5" s="132">
        <v>15</v>
      </c>
      <c r="I5" s="132">
        <v>15</v>
      </c>
      <c r="J5" s="134"/>
      <c r="K5" s="123"/>
      <c r="L5" s="123"/>
      <c r="M5" s="125"/>
      <c r="O5" s="132"/>
      <c r="P5" s="132"/>
      <c r="Q5" s="132" t="s">
        <v>54</v>
      </c>
      <c r="R5" s="133">
        <v>13.5</v>
      </c>
      <c r="S5" s="133">
        <v>14</v>
      </c>
      <c r="T5" s="132">
        <v>14</v>
      </c>
      <c r="U5" s="132">
        <v>14.5</v>
      </c>
      <c r="V5" s="132">
        <v>12</v>
      </c>
      <c r="W5" s="134"/>
      <c r="X5" s="123"/>
      <c r="Y5" s="123"/>
      <c r="Z5" s="125"/>
    </row>
    <row r="6" spans="2:26">
      <c r="B6" s="132"/>
      <c r="C6" s="132"/>
      <c r="D6" s="132" t="s">
        <v>55</v>
      </c>
      <c r="E6" s="133">
        <v>29</v>
      </c>
      <c r="F6" s="133">
        <v>24</v>
      </c>
      <c r="G6" s="132">
        <v>21</v>
      </c>
      <c r="H6" s="132">
        <v>21</v>
      </c>
      <c r="I6" s="132">
        <v>21</v>
      </c>
      <c r="J6" s="134"/>
      <c r="K6" s="123"/>
      <c r="L6" s="123"/>
      <c r="M6" s="125"/>
      <c r="O6" s="132"/>
      <c r="P6" s="132"/>
      <c r="Q6" s="132" t="s">
        <v>55</v>
      </c>
      <c r="R6" s="133">
        <v>27</v>
      </c>
      <c r="S6" s="133">
        <v>29</v>
      </c>
      <c r="T6" s="132">
        <v>27</v>
      </c>
      <c r="U6" s="132">
        <v>27</v>
      </c>
      <c r="V6" s="132">
        <v>27</v>
      </c>
      <c r="W6" s="134"/>
      <c r="X6" s="123"/>
      <c r="Y6" s="123"/>
      <c r="Z6" s="125"/>
    </row>
    <row r="7" spans="2:26">
      <c r="B7" s="132"/>
      <c r="C7" s="132"/>
      <c r="D7" s="132" t="s">
        <v>56</v>
      </c>
      <c r="E7" s="133">
        <v>24</v>
      </c>
      <c r="F7" s="133">
        <v>24</v>
      </c>
      <c r="G7" s="132">
        <v>24</v>
      </c>
      <c r="H7" s="132">
        <v>24</v>
      </c>
      <c r="I7" s="132">
        <v>24</v>
      </c>
      <c r="J7" s="134"/>
      <c r="K7" s="123"/>
      <c r="L7" s="123"/>
      <c r="M7" s="125"/>
      <c r="O7" s="132"/>
      <c r="P7" s="132"/>
      <c r="Q7" s="132" t="s">
        <v>56</v>
      </c>
      <c r="R7" s="133">
        <v>36</v>
      </c>
      <c r="S7" s="133">
        <v>38</v>
      </c>
      <c r="T7" s="132">
        <v>36</v>
      </c>
      <c r="U7" s="132">
        <v>36</v>
      </c>
      <c r="V7" s="132">
        <v>24</v>
      </c>
      <c r="W7" s="134"/>
      <c r="X7" s="123"/>
      <c r="Y7" s="123"/>
      <c r="Z7" s="125"/>
    </row>
    <row r="8" spans="2:26">
      <c r="B8" s="132"/>
      <c r="C8" s="132"/>
      <c r="D8" s="132" t="s">
        <v>57</v>
      </c>
      <c r="E8" s="133">
        <v>5</v>
      </c>
      <c r="F8" s="133">
        <v>3</v>
      </c>
      <c r="G8" s="132">
        <v>3</v>
      </c>
      <c r="H8" s="132">
        <v>1</v>
      </c>
      <c r="I8" s="132">
        <v>1</v>
      </c>
      <c r="J8" s="134"/>
      <c r="K8" s="123"/>
      <c r="L8" s="123"/>
      <c r="M8" s="125"/>
      <c r="O8" s="132"/>
      <c r="P8" s="132"/>
      <c r="Q8" s="132" t="s">
        <v>57</v>
      </c>
      <c r="R8" s="133">
        <v>4.5</v>
      </c>
      <c r="S8" s="133">
        <v>4.5</v>
      </c>
      <c r="T8" s="132">
        <v>4</v>
      </c>
      <c r="U8" s="132">
        <v>5</v>
      </c>
      <c r="V8" s="132">
        <v>3</v>
      </c>
      <c r="W8" s="134"/>
      <c r="X8" s="123"/>
      <c r="Y8" s="123"/>
      <c r="Z8" s="125"/>
    </row>
    <row r="9" spans="2:26">
      <c r="B9" s="132"/>
      <c r="C9" s="132"/>
      <c r="D9" s="132" t="s">
        <v>9</v>
      </c>
      <c r="E9" s="133">
        <f>SUM(E4:E8)</f>
        <v>86.5</v>
      </c>
      <c r="F9" s="133">
        <f>SUM(F4:F8)</f>
        <v>81</v>
      </c>
      <c r="G9" s="132">
        <f>SUM(G4:G8)</f>
        <v>75</v>
      </c>
      <c r="H9" s="132">
        <f>SUM(H4:H8)</f>
        <v>71.5</v>
      </c>
      <c r="I9" s="132">
        <f>SUM(I4:I8)</f>
        <v>76</v>
      </c>
      <c r="J9" s="134"/>
      <c r="K9" s="123"/>
      <c r="L9" s="123"/>
      <c r="M9" s="125"/>
      <c r="O9" s="132"/>
      <c r="P9" s="132"/>
      <c r="Q9" s="132" t="s">
        <v>9</v>
      </c>
      <c r="R9" s="133">
        <f>SUM(R4:R8)</f>
        <v>95.5</v>
      </c>
      <c r="S9" s="133">
        <f>SUM(S4:S8)</f>
        <v>100.5</v>
      </c>
      <c r="T9" s="132">
        <f>SUM(T4:T8)</f>
        <v>94.5</v>
      </c>
      <c r="U9" s="132">
        <f>SUM(U4:U8)</f>
        <v>96</v>
      </c>
      <c r="V9" s="132">
        <f>SUM(V4:V8)</f>
        <v>78</v>
      </c>
      <c r="W9" s="134"/>
      <c r="X9" s="123"/>
      <c r="Y9" s="123"/>
      <c r="Z9" s="125"/>
    </row>
    <row r="10" spans="2:26">
      <c r="B10" s="132" t="s">
        <v>21</v>
      </c>
      <c r="C10" s="132" t="s">
        <v>22</v>
      </c>
      <c r="D10" s="132" t="s">
        <v>53</v>
      </c>
      <c r="E10" s="133">
        <v>13.5</v>
      </c>
      <c r="F10" s="133">
        <v>14</v>
      </c>
      <c r="G10" s="132">
        <v>12</v>
      </c>
      <c r="H10" s="132">
        <v>13.5</v>
      </c>
      <c r="I10" s="132">
        <v>15</v>
      </c>
      <c r="J10" s="134">
        <f>E15*2+F15*2+G15+H15+I15</f>
        <v>686.5</v>
      </c>
      <c r="K10" s="123">
        <f>MAX(E15:I15)</f>
        <v>103.5</v>
      </c>
      <c r="L10" s="123">
        <f>MIN(E15:I15)</f>
        <v>94</v>
      </c>
      <c r="M10" s="125">
        <f>(J10-K10-L10)/5</f>
        <v>97.8</v>
      </c>
      <c r="O10" s="132" t="s">
        <v>41</v>
      </c>
      <c r="P10" s="132" t="s">
        <v>42</v>
      </c>
      <c r="Q10" s="132" t="s">
        <v>53</v>
      </c>
      <c r="R10" s="133">
        <v>13</v>
      </c>
      <c r="S10" s="133">
        <v>13.5</v>
      </c>
      <c r="T10" s="132">
        <v>13.5</v>
      </c>
      <c r="U10" s="132">
        <v>12</v>
      </c>
      <c r="V10" s="132">
        <v>13.5</v>
      </c>
      <c r="W10" s="134">
        <f>R15*2+S15*2+T15+U15+V15</f>
        <v>647.5</v>
      </c>
      <c r="X10" s="123">
        <f>MAX(R15:V15)</f>
        <v>97</v>
      </c>
      <c r="Y10" s="123">
        <f>MIN(R15:V15)</f>
        <v>79.5</v>
      </c>
      <c r="Z10" s="125">
        <f>(W10-X10-Y10)/5</f>
        <v>94.2</v>
      </c>
    </row>
    <row r="11" spans="2:26">
      <c r="B11" s="132"/>
      <c r="C11" s="132"/>
      <c r="D11" s="132" t="s">
        <v>54</v>
      </c>
      <c r="E11" s="133">
        <v>14.5</v>
      </c>
      <c r="F11" s="133">
        <v>14</v>
      </c>
      <c r="G11" s="132">
        <v>14</v>
      </c>
      <c r="H11" s="132">
        <v>14</v>
      </c>
      <c r="I11" s="132">
        <v>15</v>
      </c>
      <c r="J11" s="134"/>
      <c r="K11" s="123"/>
      <c r="L11" s="123"/>
      <c r="M11" s="125"/>
      <c r="O11" s="132"/>
      <c r="P11" s="132"/>
      <c r="Q11" s="132" t="s">
        <v>54</v>
      </c>
      <c r="R11" s="133">
        <v>14</v>
      </c>
      <c r="S11" s="133">
        <v>14.5</v>
      </c>
      <c r="T11" s="132">
        <v>14</v>
      </c>
      <c r="U11" s="132">
        <v>10.5</v>
      </c>
      <c r="V11" s="132">
        <v>12</v>
      </c>
      <c r="W11" s="134"/>
      <c r="X11" s="123"/>
      <c r="Y11" s="123"/>
      <c r="Z11" s="125"/>
    </row>
    <row r="12" spans="2:26">
      <c r="B12" s="132"/>
      <c r="C12" s="132"/>
      <c r="D12" s="132" t="s">
        <v>55</v>
      </c>
      <c r="E12" s="133">
        <v>30</v>
      </c>
      <c r="F12" s="133">
        <v>27</v>
      </c>
      <c r="G12" s="132">
        <v>27</v>
      </c>
      <c r="H12" s="132">
        <v>29</v>
      </c>
      <c r="I12" s="132">
        <v>29.5</v>
      </c>
      <c r="J12" s="134"/>
      <c r="K12" s="123"/>
      <c r="L12" s="123"/>
      <c r="M12" s="125"/>
      <c r="O12" s="132"/>
      <c r="P12" s="132"/>
      <c r="Q12" s="132" t="s">
        <v>55</v>
      </c>
      <c r="R12" s="133">
        <v>27</v>
      </c>
      <c r="S12" s="133">
        <v>28</v>
      </c>
      <c r="T12" s="132">
        <v>28</v>
      </c>
      <c r="U12" s="132">
        <v>24</v>
      </c>
      <c r="V12" s="132">
        <v>28</v>
      </c>
      <c r="W12" s="134"/>
      <c r="X12" s="123"/>
      <c r="Y12" s="123"/>
      <c r="Z12" s="125"/>
    </row>
    <row r="13" spans="2:26">
      <c r="B13" s="132"/>
      <c r="C13" s="132"/>
      <c r="D13" s="132" t="s">
        <v>56</v>
      </c>
      <c r="E13" s="133">
        <v>37</v>
      </c>
      <c r="F13" s="133">
        <v>36</v>
      </c>
      <c r="G13" s="132">
        <v>36</v>
      </c>
      <c r="H13" s="132">
        <v>36</v>
      </c>
      <c r="I13" s="132">
        <v>39</v>
      </c>
      <c r="J13" s="134"/>
      <c r="K13" s="123"/>
      <c r="L13" s="123"/>
      <c r="M13" s="125"/>
      <c r="O13" s="132"/>
      <c r="P13" s="132"/>
      <c r="Q13" s="132" t="s">
        <v>56</v>
      </c>
      <c r="R13" s="133">
        <v>39</v>
      </c>
      <c r="S13" s="133">
        <v>38</v>
      </c>
      <c r="T13" s="132">
        <v>37</v>
      </c>
      <c r="U13" s="132">
        <v>32</v>
      </c>
      <c r="V13" s="132">
        <v>36</v>
      </c>
      <c r="W13" s="134"/>
      <c r="X13" s="123"/>
      <c r="Y13" s="123"/>
      <c r="Z13" s="125"/>
    </row>
    <row r="14" spans="2:26">
      <c r="B14" s="132"/>
      <c r="C14" s="132"/>
      <c r="D14" s="132" t="s">
        <v>57</v>
      </c>
      <c r="E14" s="133">
        <v>5</v>
      </c>
      <c r="F14" s="133">
        <v>5</v>
      </c>
      <c r="G14" s="132">
        <v>5</v>
      </c>
      <c r="H14" s="132">
        <v>4.5</v>
      </c>
      <c r="I14" s="132">
        <v>5</v>
      </c>
      <c r="J14" s="134"/>
      <c r="K14" s="123"/>
      <c r="L14" s="123"/>
      <c r="M14" s="125"/>
      <c r="O14" s="132"/>
      <c r="P14" s="132"/>
      <c r="Q14" s="132" t="s">
        <v>57</v>
      </c>
      <c r="R14" s="133">
        <v>1</v>
      </c>
      <c r="S14" s="133">
        <v>3</v>
      </c>
      <c r="T14" s="132">
        <v>1</v>
      </c>
      <c r="U14" s="132">
        <v>1</v>
      </c>
      <c r="V14" s="132">
        <v>3</v>
      </c>
      <c r="W14" s="134"/>
      <c r="X14" s="123"/>
      <c r="Y14" s="123"/>
      <c r="Z14" s="125"/>
    </row>
    <row r="15" spans="2:26">
      <c r="B15" s="132"/>
      <c r="C15" s="132"/>
      <c r="D15" s="132" t="s">
        <v>9</v>
      </c>
      <c r="E15" s="133">
        <f>SUM(E10:E14)</f>
        <v>100</v>
      </c>
      <c r="F15" s="133">
        <f>SUM(F10:F14)</f>
        <v>96</v>
      </c>
      <c r="G15" s="132">
        <f>SUM(G10:G14)</f>
        <v>94</v>
      </c>
      <c r="H15" s="132">
        <f>SUM(H10:H14)</f>
        <v>97</v>
      </c>
      <c r="I15" s="132">
        <f>SUM(I10:I14)</f>
        <v>103.5</v>
      </c>
      <c r="J15" s="134"/>
      <c r="K15" s="123"/>
      <c r="L15" s="123"/>
      <c r="M15" s="125"/>
      <c r="O15" s="132"/>
      <c r="P15" s="132"/>
      <c r="Q15" s="132" t="s">
        <v>9</v>
      </c>
      <c r="R15" s="133">
        <f>SUM(R10:R14)</f>
        <v>94</v>
      </c>
      <c r="S15" s="133">
        <f>SUM(S10:S14)</f>
        <v>97</v>
      </c>
      <c r="T15" s="132">
        <f>SUM(T10:T14)</f>
        <v>93.5</v>
      </c>
      <c r="U15" s="132">
        <f>SUM(U10:U14)</f>
        <v>79.5</v>
      </c>
      <c r="V15" s="132">
        <f>SUM(V10:V14)</f>
        <v>92.5</v>
      </c>
      <c r="W15" s="134"/>
      <c r="X15" s="123"/>
      <c r="Y15" s="123"/>
      <c r="Z15" s="125"/>
    </row>
    <row r="16" spans="2:26">
      <c r="B16" s="132" t="s">
        <v>23</v>
      </c>
      <c r="C16" s="132" t="s">
        <v>24</v>
      </c>
      <c r="D16" s="132" t="s">
        <v>53</v>
      </c>
      <c r="E16" s="133">
        <v>12</v>
      </c>
      <c r="F16" s="133">
        <v>14</v>
      </c>
      <c r="G16" s="132">
        <v>12</v>
      </c>
      <c r="H16" s="132">
        <v>12</v>
      </c>
      <c r="I16" s="132">
        <v>13.5</v>
      </c>
      <c r="J16" s="134">
        <f>E21*2+F21*2+G21+H21+I21</f>
        <v>653.5</v>
      </c>
      <c r="K16" s="123">
        <f>MAX(E21:I21)</f>
        <v>96</v>
      </c>
      <c r="L16" s="123">
        <f>MIN(E21:I21)</f>
        <v>89.5</v>
      </c>
      <c r="M16" s="125">
        <f>(J16-K16-L16)/5</f>
        <v>93.6</v>
      </c>
      <c r="O16" s="132" t="s">
        <v>43</v>
      </c>
      <c r="P16" s="132" t="s">
        <v>44</v>
      </c>
      <c r="Q16" s="132" t="s">
        <v>53</v>
      </c>
      <c r="R16" s="133">
        <v>14</v>
      </c>
      <c r="S16" s="133">
        <v>14.5</v>
      </c>
      <c r="T16" s="132">
        <v>12</v>
      </c>
      <c r="U16" s="132">
        <v>14</v>
      </c>
      <c r="V16" s="132">
        <v>12</v>
      </c>
      <c r="W16" s="134">
        <f>R21*2+S21*2+T21+U21+V21</f>
        <v>658</v>
      </c>
      <c r="X16" s="123">
        <f>MAX(R21:V21)</f>
        <v>97.5</v>
      </c>
      <c r="Y16" s="123">
        <f>MIN(R21:V21)</f>
        <v>89</v>
      </c>
      <c r="Z16" s="125">
        <f>(W16-X16-Y16)/5</f>
        <v>94.3</v>
      </c>
    </row>
    <row r="17" spans="2:26">
      <c r="B17" s="132"/>
      <c r="C17" s="132"/>
      <c r="D17" s="132" t="s">
        <v>54</v>
      </c>
      <c r="E17" s="133">
        <v>14</v>
      </c>
      <c r="F17" s="133">
        <v>14</v>
      </c>
      <c r="G17" s="132">
        <v>15</v>
      </c>
      <c r="H17" s="132">
        <v>13.5</v>
      </c>
      <c r="I17" s="132">
        <v>15</v>
      </c>
      <c r="J17" s="134"/>
      <c r="K17" s="123"/>
      <c r="L17" s="123"/>
      <c r="M17" s="125"/>
      <c r="O17" s="132"/>
      <c r="P17" s="132"/>
      <c r="Q17" s="132" t="s">
        <v>54</v>
      </c>
      <c r="R17" s="133">
        <v>13.5</v>
      </c>
      <c r="S17" s="133">
        <v>12</v>
      </c>
      <c r="T17" s="132">
        <v>12</v>
      </c>
      <c r="U17" s="132">
        <v>14</v>
      </c>
      <c r="V17" s="132">
        <v>12</v>
      </c>
      <c r="W17" s="134"/>
      <c r="X17" s="123"/>
      <c r="Y17" s="123"/>
      <c r="Z17" s="125"/>
    </row>
    <row r="18" spans="2:26">
      <c r="B18" s="132"/>
      <c r="C18" s="132"/>
      <c r="D18" s="132" t="s">
        <v>55</v>
      </c>
      <c r="E18" s="133">
        <v>27</v>
      </c>
      <c r="F18" s="133">
        <v>27</v>
      </c>
      <c r="G18" s="132">
        <v>27</v>
      </c>
      <c r="H18" s="132">
        <v>24</v>
      </c>
      <c r="I18" s="132">
        <v>27</v>
      </c>
      <c r="J18" s="134"/>
      <c r="K18" s="123"/>
      <c r="L18" s="123"/>
      <c r="M18" s="125"/>
      <c r="O18" s="132"/>
      <c r="P18" s="132"/>
      <c r="Q18" s="132" t="s">
        <v>55</v>
      </c>
      <c r="R18" s="133">
        <v>28</v>
      </c>
      <c r="S18" s="133">
        <v>27</v>
      </c>
      <c r="T18" s="132">
        <v>27</v>
      </c>
      <c r="U18" s="132">
        <v>27</v>
      </c>
      <c r="V18" s="132">
        <v>24</v>
      </c>
      <c r="W18" s="134"/>
      <c r="X18" s="123"/>
      <c r="Y18" s="123"/>
      <c r="Z18" s="125"/>
    </row>
    <row r="19" spans="2:26">
      <c r="B19" s="132"/>
      <c r="C19" s="132"/>
      <c r="D19" s="132" t="s">
        <v>56</v>
      </c>
      <c r="E19" s="133">
        <v>36</v>
      </c>
      <c r="F19" s="133">
        <v>36</v>
      </c>
      <c r="G19" s="132">
        <v>36</v>
      </c>
      <c r="H19" s="132">
        <v>36</v>
      </c>
      <c r="I19" s="132">
        <v>36</v>
      </c>
      <c r="J19" s="134"/>
      <c r="K19" s="123"/>
      <c r="L19" s="123"/>
      <c r="M19" s="125"/>
      <c r="O19" s="132"/>
      <c r="P19" s="132"/>
      <c r="Q19" s="132" t="s">
        <v>56</v>
      </c>
      <c r="R19" s="133">
        <v>38</v>
      </c>
      <c r="S19" s="133">
        <v>36</v>
      </c>
      <c r="T19" s="132">
        <v>38</v>
      </c>
      <c r="U19" s="132">
        <v>36</v>
      </c>
      <c r="V19" s="132">
        <v>38</v>
      </c>
      <c r="W19" s="134"/>
      <c r="X19" s="123"/>
      <c r="Y19" s="123"/>
      <c r="Z19" s="125"/>
    </row>
    <row r="20" spans="2:26">
      <c r="B20" s="132"/>
      <c r="C20" s="132"/>
      <c r="D20" s="132" t="s">
        <v>57</v>
      </c>
      <c r="E20" s="133">
        <v>4</v>
      </c>
      <c r="F20" s="133">
        <v>3</v>
      </c>
      <c r="G20" s="132">
        <v>4</v>
      </c>
      <c r="H20" s="132">
        <v>4</v>
      </c>
      <c r="I20" s="132">
        <v>4.5</v>
      </c>
      <c r="J20" s="134"/>
      <c r="K20" s="123"/>
      <c r="L20" s="123"/>
      <c r="M20" s="125"/>
      <c r="O20" s="132"/>
      <c r="P20" s="132"/>
      <c r="Q20" s="132" t="s">
        <v>57</v>
      </c>
      <c r="R20" s="133">
        <v>4</v>
      </c>
      <c r="S20" s="133">
        <v>4</v>
      </c>
      <c r="T20" s="132">
        <v>3</v>
      </c>
      <c r="U20" s="132">
        <v>4</v>
      </c>
      <c r="V20" s="132">
        <v>3</v>
      </c>
      <c r="W20" s="134"/>
      <c r="X20" s="123"/>
      <c r="Y20" s="123"/>
      <c r="Z20" s="125"/>
    </row>
    <row r="21" spans="2:26">
      <c r="B21" s="132"/>
      <c r="C21" s="132"/>
      <c r="D21" s="132" t="s">
        <v>9</v>
      </c>
      <c r="E21" s="133">
        <f>SUM(E16:E20)</f>
        <v>93</v>
      </c>
      <c r="F21" s="133">
        <f>SUM(F16:F20)</f>
        <v>94</v>
      </c>
      <c r="G21" s="132">
        <f>SUM(G16:G20)</f>
        <v>94</v>
      </c>
      <c r="H21" s="132">
        <f>SUM(H16:H20)</f>
        <v>89.5</v>
      </c>
      <c r="I21" s="132">
        <f>SUM(I16:I20)</f>
        <v>96</v>
      </c>
      <c r="J21" s="134"/>
      <c r="K21" s="123"/>
      <c r="L21" s="123"/>
      <c r="M21" s="125"/>
      <c r="O21" s="132"/>
      <c r="P21" s="132"/>
      <c r="Q21" s="132" t="s">
        <v>9</v>
      </c>
      <c r="R21" s="133">
        <f>SUM(R16:R20)</f>
        <v>97.5</v>
      </c>
      <c r="S21" s="133">
        <f>SUM(S16:S20)</f>
        <v>93.5</v>
      </c>
      <c r="T21" s="132">
        <f>SUM(T16:T20)</f>
        <v>92</v>
      </c>
      <c r="U21" s="132">
        <f>SUM(U16:U20)</f>
        <v>95</v>
      </c>
      <c r="V21" s="132">
        <f>SUM(V16:V20)</f>
        <v>89</v>
      </c>
      <c r="W21" s="134"/>
      <c r="X21" s="123"/>
      <c r="Y21" s="123"/>
      <c r="Z21" s="125"/>
    </row>
    <row r="22" spans="2:26">
      <c r="B22" s="132" t="s">
        <v>25</v>
      </c>
      <c r="C22" s="132" t="s">
        <v>26</v>
      </c>
      <c r="D22" s="132" t="s">
        <v>53</v>
      </c>
      <c r="E22" s="133">
        <v>13.5</v>
      </c>
      <c r="F22" s="133">
        <v>12</v>
      </c>
      <c r="G22" s="132">
        <v>9</v>
      </c>
      <c r="H22" s="132">
        <v>12</v>
      </c>
      <c r="I22" s="132">
        <v>12</v>
      </c>
      <c r="J22" s="134">
        <f>E27*2+F27*2+G27+H27+I27</f>
        <v>564.5</v>
      </c>
      <c r="K22" s="123">
        <f>MAX(E27:I27)</f>
        <v>87.5</v>
      </c>
      <c r="L22" s="123">
        <f>MIN(E27:I27)</f>
        <v>77.5</v>
      </c>
      <c r="M22" s="125">
        <f>(J22-K22-L22)/5</f>
        <v>79.9</v>
      </c>
      <c r="O22" s="132" t="s">
        <v>45</v>
      </c>
      <c r="P22" s="132">
        <v>1168438795</v>
      </c>
      <c r="Q22" s="132" t="s">
        <v>53</v>
      </c>
      <c r="R22" s="133">
        <v>15</v>
      </c>
      <c r="S22" s="133">
        <v>15</v>
      </c>
      <c r="T22" s="132">
        <v>15</v>
      </c>
      <c r="U22" s="132">
        <v>14.5</v>
      </c>
      <c r="V22" s="132">
        <v>13.5</v>
      </c>
      <c r="W22" s="134">
        <f>R27*2+S27*2+T27+U27+V27</f>
        <v>649</v>
      </c>
      <c r="X22" s="123">
        <f>MAX(R27:V27)</f>
        <v>99</v>
      </c>
      <c r="Y22" s="123">
        <f>MIN(R27:V27)</f>
        <v>74</v>
      </c>
      <c r="Z22" s="125">
        <f>(W22-X22-Y22)/5</f>
        <v>95.2</v>
      </c>
    </row>
    <row r="23" spans="2:26">
      <c r="B23" s="132"/>
      <c r="C23" s="132"/>
      <c r="D23" s="132" t="s">
        <v>54</v>
      </c>
      <c r="E23" s="133">
        <v>12</v>
      </c>
      <c r="F23" s="133">
        <v>10.5</v>
      </c>
      <c r="G23" s="132">
        <v>12</v>
      </c>
      <c r="H23" s="132">
        <v>12</v>
      </c>
      <c r="I23" s="132">
        <v>13.5</v>
      </c>
      <c r="J23" s="134"/>
      <c r="K23" s="123"/>
      <c r="L23" s="123"/>
      <c r="M23" s="125"/>
      <c r="O23" s="132"/>
      <c r="P23" s="132"/>
      <c r="Q23" s="132" t="s">
        <v>54</v>
      </c>
      <c r="R23" s="133">
        <v>15</v>
      </c>
      <c r="S23" s="133">
        <v>15</v>
      </c>
      <c r="T23" s="132">
        <v>15</v>
      </c>
      <c r="U23" s="132">
        <v>15</v>
      </c>
      <c r="V23" s="132">
        <v>10.5</v>
      </c>
      <c r="W23" s="134"/>
      <c r="X23" s="123"/>
      <c r="Y23" s="123"/>
      <c r="Z23" s="125"/>
    </row>
    <row r="24" spans="2:26">
      <c r="B24" s="132"/>
      <c r="C24" s="132"/>
      <c r="D24" s="132" t="s">
        <v>55</v>
      </c>
      <c r="E24" s="133">
        <v>24</v>
      </c>
      <c r="F24" s="133">
        <v>21</v>
      </c>
      <c r="G24" s="132">
        <v>24</v>
      </c>
      <c r="H24" s="132">
        <v>24</v>
      </c>
      <c r="I24" s="132">
        <v>27</v>
      </c>
      <c r="J24" s="134"/>
      <c r="K24" s="123"/>
      <c r="L24" s="123"/>
      <c r="M24" s="125"/>
      <c r="O24" s="132"/>
      <c r="P24" s="132"/>
      <c r="Q24" s="132" t="s">
        <v>55</v>
      </c>
      <c r="R24" s="133">
        <v>28</v>
      </c>
      <c r="S24" s="133">
        <v>27</v>
      </c>
      <c r="T24" s="132">
        <v>28</v>
      </c>
      <c r="U24" s="132">
        <v>28</v>
      </c>
      <c r="V24" s="132">
        <v>24</v>
      </c>
      <c r="W24" s="134"/>
      <c r="X24" s="123"/>
      <c r="Y24" s="123"/>
      <c r="Z24" s="125"/>
    </row>
    <row r="25" spans="2:26">
      <c r="B25" s="132"/>
      <c r="C25" s="132"/>
      <c r="D25" s="132" t="s">
        <v>56</v>
      </c>
      <c r="E25" s="133">
        <v>28</v>
      </c>
      <c r="F25" s="133">
        <v>32</v>
      </c>
      <c r="G25" s="132">
        <v>32</v>
      </c>
      <c r="H25" s="132">
        <v>32</v>
      </c>
      <c r="I25" s="132">
        <v>32</v>
      </c>
      <c r="J25" s="134"/>
      <c r="K25" s="123"/>
      <c r="L25" s="123"/>
      <c r="M25" s="125"/>
      <c r="O25" s="132"/>
      <c r="P25" s="132"/>
      <c r="Q25" s="132" t="s">
        <v>56</v>
      </c>
      <c r="R25" s="133">
        <v>36</v>
      </c>
      <c r="S25" s="133">
        <v>36</v>
      </c>
      <c r="T25" s="132">
        <v>28</v>
      </c>
      <c r="U25" s="132">
        <v>28</v>
      </c>
      <c r="V25" s="132">
        <v>24</v>
      </c>
      <c r="W25" s="134"/>
      <c r="X25" s="123"/>
      <c r="Y25" s="123"/>
      <c r="Z25" s="125"/>
    </row>
    <row r="26" spans="2:26">
      <c r="B26" s="132"/>
      <c r="C26" s="132"/>
      <c r="D26" s="132" t="s">
        <v>57</v>
      </c>
      <c r="E26" s="133">
        <v>3</v>
      </c>
      <c r="F26" s="133">
        <v>2</v>
      </c>
      <c r="G26" s="132">
        <v>1</v>
      </c>
      <c r="H26" s="132">
        <v>3</v>
      </c>
      <c r="I26" s="132">
        <v>3</v>
      </c>
      <c r="J26" s="134"/>
      <c r="K26" s="123"/>
      <c r="L26" s="123"/>
      <c r="M26" s="125"/>
      <c r="O26" s="132"/>
      <c r="P26" s="132"/>
      <c r="Q26" s="132" t="s">
        <v>57</v>
      </c>
      <c r="R26" s="133">
        <v>5</v>
      </c>
      <c r="S26" s="133">
        <v>5</v>
      </c>
      <c r="T26" s="132">
        <v>4.5</v>
      </c>
      <c r="U26" s="132">
        <v>5</v>
      </c>
      <c r="V26" s="132">
        <v>2</v>
      </c>
      <c r="W26" s="134"/>
      <c r="X26" s="123"/>
      <c r="Y26" s="123"/>
      <c r="Z26" s="125"/>
    </row>
    <row r="27" spans="2:26">
      <c r="B27" s="132"/>
      <c r="C27" s="132"/>
      <c r="D27" s="132" t="s">
        <v>9</v>
      </c>
      <c r="E27" s="133">
        <f>SUM(E22:E26)</f>
        <v>80.5</v>
      </c>
      <c r="F27" s="133">
        <f>SUM(F22:F26)</f>
        <v>77.5</v>
      </c>
      <c r="G27" s="132">
        <f>SUM(G22:G26)</f>
        <v>78</v>
      </c>
      <c r="H27" s="132">
        <f>SUM(H22:H26)</f>
        <v>83</v>
      </c>
      <c r="I27" s="132">
        <f>SUM(I22:I26)</f>
        <v>87.5</v>
      </c>
      <c r="J27" s="134"/>
      <c r="K27" s="123"/>
      <c r="L27" s="123"/>
      <c r="M27" s="125"/>
      <c r="O27" s="132"/>
      <c r="P27" s="132"/>
      <c r="Q27" s="132" t="s">
        <v>9</v>
      </c>
      <c r="R27" s="133">
        <f>SUM(R22:R26)</f>
        <v>99</v>
      </c>
      <c r="S27" s="133">
        <f>SUM(S22:S26)</f>
        <v>98</v>
      </c>
      <c r="T27" s="132">
        <f>SUM(T22:T26)</f>
        <v>90.5</v>
      </c>
      <c r="U27" s="132">
        <f>SUM(U22:U26)</f>
        <v>90.5</v>
      </c>
      <c r="V27" s="132">
        <f>SUM(V22:V26)</f>
        <v>74</v>
      </c>
      <c r="W27" s="134"/>
      <c r="X27" s="123"/>
      <c r="Y27" s="123"/>
      <c r="Z27" s="125"/>
    </row>
    <row r="28" spans="2:26">
      <c r="B28" s="132" t="s">
        <v>27</v>
      </c>
      <c r="C28" s="132" t="s">
        <v>28</v>
      </c>
      <c r="D28" s="132" t="s">
        <v>53</v>
      </c>
      <c r="E28" s="133">
        <v>14</v>
      </c>
      <c r="F28" s="133">
        <v>15</v>
      </c>
      <c r="G28" s="132">
        <v>14</v>
      </c>
      <c r="H28" s="132">
        <v>14</v>
      </c>
      <c r="I28" s="132">
        <v>14.5</v>
      </c>
      <c r="J28" s="134">
        <f>E33*2+F33*2+G33+H33+I33</f>
        <v>686.5</v>
      </c>
      <c r="K28" s="123">
        <f>MAX(E33:I33)</f>
        <v>100.5</v>
      </c>
      <c r="L28" s="123">
        <f>MIN(E33:I33)</f>
        <v>96</v>
      </c>
      <c r="M28" s="125">
        <f>(J28-K28-L28)/5</f>
        <v>98</v>
      </c>
      <c r="O28" s="132" t="s">
        <v>46</v>
      </c>
      <c r="P28" s="132" t="s">
        <v>47</v>
      </c>
      <c r="Q28" s="132" t="s">
        <v>53</v>
      </c>
      <c r="R28" s="133">
        <v>13.5</v>
      </c>
      <c r="S28" s="133">
        <v>13.5</v>
      </c>
      <c r="T28" s="132">
        <v>14</v>
      </c>
      <c r="U28" s="132">
        <v>13.5</v>
      </c>
      <c r="V28" s="132">
        <v>12</v>
      </c>
      <c r="W28" s="134">
        <f>R33*2+S33*2+T33+U33+V33</f>
        <v>591.5</v>
      </c>
      <c r="X28" s="123">
        <f>MAX(R33:V33)</f>
        <v>95</v>
      </c>
      <c r="Y28" s="123">
        <f>MIN(R33:V33)</f>
        <v>76</v>
      </c>
      <c r="Z28" s="125">
        <f>(W28-X28-Y28)/5</f>
        <v>84.1</v>
      </c>
    </row>
    <row r="29" spans="2:26">
      <c r="B29" s="132"/>
      <c r="C29" s="132"/>
      <c r="D29" s="132" t="s">
        <v>54</v>
      </c>
      <c r="E29" s="133">
        <v>14</v>
      </c>
      <c r="F29" s="133">
        <v>13.5</v>
      </c>
      <c r="G29" s="132">
        <v>14</v>
      </c>
      <c r="H29" s="132">
        <v>14</v>
      </c>
      <c r="I29" s="132">
        <v>15</v>
      </c>
      <c r="J29" s="134"/>
      <c r="K29" s="123"/>
      <c r="L29" s="123"/>
      <c r="M29" s="125"/>
      <c r="O29" s="132"/>
      <c r="P29" s="132"/>
      <c r="Q29" s="132" t="s">
        <v>54</v>
      </c>
      <c r="R29" s="133">
        <v>14</v>
      </c>
      <c r="S29" s="133">
        <v>13.5</v>
      </c>
      <c r="T29" s="132">
        <v>12</v>
      </c>
      <c r="U29" s="132">
        <v>12</v>
      </c>
      <c r="V29" s="132">
        <v>12</v>
      </c>
      <c r="W29" s="134"/>
      <c r="X29" s="123"/>
      <c r="Y29" s="123"/>
      <c r="Z29" s="125"/>
    </row>
    <row r="30" spans="2:26">
      <c r="B30" s="132"/>
      <c r="C30" s="132"/>
      <c r="D30" s="132" t="s">
        <v>55</v>
      </c>
      <c r="E30" s="133">
        <v>28</v>
      </c>
      <c r="F30" s="133">
        <v>29</v>
      </c>
      <c r="G30" s="132">
        <v>28</v>
      </c>
      <c r="H30" s="132">
        <v>28</v>
      </c>
      <c r="I30" s="132">
        <v>29</v>
      </c>
      <c r="J30" s="134"/>
      <c r="K30" s="123"/>
      <c r="L30" s="123"/>
      <c r="M30" s="125"/>
      <c r="O30" s="132"/>
      <c r="P30" s="132"/>
      <c r="Q30" s="132" t="s">
        <v>55</v>
      </c>
      <c r="R30" s="133">
        <v>24</v>
      </c>
      <c r="S30" s="133">
        <v>28</v>
      </c>
      <c r="T30" s="132">
        <v>27</v>
      </c>
      <c r="U30" s="132">
        <v>27</v>
      </c>
      <c r="V30" s="132">
        <v>27</v>
      </c>
      <c r="W30" s="134"/>
      <c r="X30" s="123"/>
      <c r="Y30" s="123"/>
      <c r="Z30" s="125"/>
    </row>
    <row r="31" spans="2:26">
      <c r="B31" s="132"/>
      <c r="C31" s="132"/>
      <c r="D31" s="132" t="s">
        <v>56</v>
      </c>
      <c r="E31" s="133">
        <v>38</v>
      </c>
      <c r="F31" s="133">
        <v>37</v>
      </c>
      <c r="G31" s="132">
        <v>38</v>
      </c>
      <c r="H31" s="132">
        <v>36</v>
      </c>
      <c r="I31" s="132">
        <v>37</v>
      </c>
      <c r="J31" s="134"/>
      <c r="K31" s="123"/>
      <c r="L31" s="123"/>
      <c r="M31" s="125"/>
      <c r="O31" s="132"/>
      <c r="P31" s="132"/>
      <c r="Q31" s="132" t="s">
        <v>56</v>
      </c>
      <c r="R31" s="133">
        <v>28</v>
      </c>
      <c r="S31" s="133">
        <v>38</v>
      </c>
      <c r="T31" s="132">
        <v>24</v>
      </c>
      <c r="U31" s="132">
        <v>32</v>
      </c>
      <c r="V31" s="132">
        <v>24</v>
      </c>
      <c r="W31" s="134"/>
      <c r="X31" s="123"/>
      <c r="Y31" s="123"/>
      <c r="Z31" s="125"/>
    </row>
    <row r="32" spans="2:26">
      <c r="B32" s="132"/>
      <c r="C32" s="132"/>
      <c r="D32" s="132" t="s">
        <v>57</v>
      </c>
      <c r="E32" s="133">
        <v>4</v>
      </c>
      <c r="F32" s="133">
        <v>3</v>
      </c>
      <c r="G32" s="132">
        <v>5</v>
      </c>
      <c r="H32" s="132">
        <v>4</v>
      </c>
      <c r="I32" s="132">
        <v>5</v>
      </c>
      <c r="J32" s="134"/>
      <c r="K32" s="123"/>
      <c r="L32" s="123"/>
      <c r="M32" s="125"/>
      <c r="O32" s="132"/>
      <c r="P32" s="132"/>
      <c r="Q32" s="132" t="s">
        <v>57</v>
      </c>
      <c r="R32" s="133">
        <v>1</v>
      </c>
      <c r="S32" s="133">
        <v>2</v>
      </c>
      <c r="T32" s="132">
        <v>1</v>
      </c>
      <c r="U32" s="132">
        <v>2</v>
      </c>
      <c r="V32" s="132">
        <v>1</v>
      </c>
      <c r="W32" s="134"/>
      <c r="X32" s="123"/>
      <c r="Y32" s="123"/>
      <c r="Z32" s="125"/>
    </row>
    <row r="33" spans="2:26">
      <c r="B33" s="132"/>
      <c r="C33" s="132"/>
      <c r="D33" s="132" t="s">
        <v>9</v>
      </c>
      <c r="E33" s="133">
        <f>SUM(E28:E32)</f>
        <v>98</v>
      </c>
      <c r="F33" s="133">
        <f>SUM(F28:F32)</f>
        <v>97.5</v>
      </c>
      <c r="G33" s="132">
        <f>SUM(G28:G32)</f>
        <v>99</v>
      </c>
      <c r="H33" s="132">
        <f>SUM(H28:H32)</f>
        <v>96</v>
      </c>
      <c r="I33" s="132">
        <f>SUM(I28:I32)</f>
        <v>100.5</v>
      </c>
      <c r="J33" s="134"/>
      <c r="K33" s="123"/>
      <c r="L33" s="123"/>
      <c r="M33" s="125"/>
      <c r="O33" s="132"/>
      <c r="P33" s="132"/>
      <c r="Q33" s="132" t="s">
        <v>9</v>
      </c>
      <c r="R33" s="133">
        <f>SUM(R28:R32)</f>
        <v>80.5</v>
      </c>
      <c r="S33" s="133">
        <f>SUM(S28:S32)</f>
        <v>95</v>
      </c>
      <c r="T33" s="132">
        <f>SUM(T28:T32)</f>
        <v>78</v>
      </c>
      <c r="U33" s="132">
        <f>SUM(U28:U32)</f>
        <v>86.5</v>
      </c>
      <c r="V33" s="132">
        <f>SUM(V28:V32)</f>
        <v>76</v>
      </c>
      <c r="W33" s="134"/>
      <c r="X33" s="123"/>
      <c r="Y33" s="123"/>
      <c r="Z33" s="125"/>
    </row>
    <row r="34" spans="2:26">
      <c r="B34" s="132" t="s">
        <v>29</v>
      </c>
      <c r="C34" s="132" t="s">
        <v>30</v>
      </c>
      <c r="D34" s="132" t="s">
        <v>53</v>
      </c>
      <c r="E34" s="133">
        <v>9</v>
      </c>
      <c r="F34" s="133">
        <v>9</v>
      </c>
      <c r="G34" s="132">
        <v>9</v>
      </c>
      <c r="H34" s="132">
        <v>12</v>
      </c>
      <c r="I34" s="132">
        <v>9</v>
      </c>
      <c r="J34" s="134">
        <f>E39*2+F39*2+G39+H39+I39</f>
        <v>467</v>
      </c>
      <c r="K34" s="123">
        <f>MAX(E39:I39)</f>
        <v>70.5</v>
      </c>
      <c r="L34" s="123">
        <f>MIN(E39:I39)</f>
        <v>63.5</v>
      </c>
      <c r="M34" s="125">
        <f>(J34-K34-L34)/5</f>
        <v>66.6</v>
      </c>
      <c r="O34" s="132" t="s">
        <v>48</v>
      </c>
      <c r="P34" s="132" t="s">
        <v>49</v>
      </c>
      <c r="Q34" s="132" t="s">
        <v>53</v>
      </c>
      <c r="R34" s="133">
        <v>15</v>
      </c>
      <c r="S34" s="133">
        <v>14.5</v>
      </c>
      <c r="T34" s="132">
        <v>14.5</v>
      </c>
      <c r="U34" s="132">
        <v>14.5</v>
      </c>
      <c r="V34" s="132">
        <v>14.5</v>
      </c>
      <c r="W34" s="134">
        <f>R39*2+S39*2+T39+U39+V39</f>
        <v>701</v>
      </c>
      <c r="X34" s="123">
        <f>MAX(R39:V39)</f>
        <v>103</v>
      </c>
      <c r="Y34" s="123">
        <f>MIN(R39:V39)</f>
        <v>98</v>
      </c>
      <c r="Z34" s="125">
        <f>(W34-X34-Y34)/5</f>
        <v>100</v>
      </c>
    </row>
    <row r="35" spans="2:26">
      <c r="B35" s="132"/>
      <c r="C35" s="132"/>
      <c r="D35" s="132" t="s">
        <v>54</v>
      </c>
      <c r="E35" s="133">
        <v>10.5</v>
      </c>
      <c r="F35" s="133">
        <v>12</v>
      </c>
      <c r="G35" s="132">
        <v>12</v>
      </c>
      <c r="H35" s="132">
        <v>13.5</v>
      </c>
      <c r="I35" s="132">
        <v>13.5</v>
      </c>
      <c r="J35" s="134"/>
      <c r="K35" s="123"/>
      <c r="L35" s="123"/>
      <c r="M35" s="125"/>
      <c r="O35" s="132"/>
      <c r="P35" s="132"/>
      <c r="Q35" s="132" t="s">
        <v>54</v>
      </c>
      <c r="R35" s="133">
        <v>14.5</v>
      </c>
      <c r="S35" s="133">
        <v>14.5</v>
      </c>
      <c r="T35" s="132">
        <v>14</v>
      </c>
      <c r="U35" s="132">
        <v>15</v>
      </c>
      <c r="V35" s="132">
        <v>14.5</v>
      </c>
      <c r="W35" s="134"/>
      <c r="X35" s="123"/>
      <c r="Y35" s="123"/>
      <c r="Z35" s="125"/>
    </row>
    <row r="36" spans="2:26">
      <c r="B36" s="132"/>
      <c r="C36" s="132"/>
      <c r="D36" s="132" t="s">
        <v>55</v>
      </c>
      <c r="E36" s="133">
        <v>21</v>
      </c>
      <c r="F36" s="133">
        <v>18</v>
      </c>
      <c r="G36" s="132">
        <v>21</v>
      </c>
      <c r="H36" s="132">
        <v>21</v>
      </c>
      <c r="I36" s="132">
        <v>12</v>
      </c>
      <c r="J36" s="134"/>
      <c r="K36" s="123"/>
      <c r="L36" s="123"/>
      <c r="M36" s="125"/>
      <c r="O36" s="132"/>
      <c r="P36" s="132"/>
      <c r="Q36" s="132" t="s">
        <v>55</v>
      </c>
      <c r="R36" s="133">
        <v>29.5</v>
      </c>
      <c r="S36" s="133">
        <v>29</v>
      </c>
      <c r="T36" s="132">
        <v>29</v>
      </c>
      <c r="U36" s="132">
        <v>29</v>
      </c>
      <c r="V36" s="132">
        <v>29</v>
      </c>
      <c r="W36" s="134"/>
      <c r="X36" s="123"/>
      <c r="Y36" s="123"/>
      <c r="Z36" s="125"/>
    </row>
    <row r="37" spans="2:26">
      <c r="B37" s="132"/>
      <c r="C37" s="132"/>
      <c r="D37" s="132" t="s">
        <v>56</v>
      </c>
      <c r="E37" s="133">
        <v>24</v>
      </c>
      <c r="F37" s="133">
        <v>28</v>
      </c>
      <c r="G37" s="132">
        <v>24</v>
      </c>
      <c r="H37" s="132">
        <v>24</v>
      </c>
      <c r="I37" s="132">
        <v>28</v>
      </c>
      <c r="J37" s="134"/>
      <c r="K37" s="123"/>
      <c r="L37" s="123"/>
      <c r="M37" s="125"/>
      <c r="O37" s="132"/>
      <c r="P37" s="132"/>
      <c r="Q37" s="132" t="s">
        <v>56</v>
      </c>
      <c r="R37" s="133">
        <v>39</v>
      </c>
      <c r="S37" s="133">
        <v>38</v>
      </c>
      <c r="T37" s="132">
        <v>38</v>
      </c>
      <c r="U37" s="132">
        <v>38</v>
      </c>
      <c r="V37" s="132">
        <v>38</v>
      </c>
      <c r="W37" s="134"/>
      <c r="X37" s="123"/>
      <c r="Y37" s="123"/>
      <c r="Z37" s="125"/>
    </row>
    <row r="38" spans="2:26">
      <c r="B38" s="132"/>
      <c r="C38" s="132"/>
      <c r="D38" s="132" t="s">
        <v>57</v>
      </c>
      <c r="E38" s="133">
        <v>1</v>
      </c>
      <c r="F38" s="133">
        <v>1</v>
      </c>
      <c r="G38" s="132">
        <v>0</v>
      </c>
      <c r="H38" s="132">
        <v>0</v>
      </c>
      <c r="I38" s="132">
        <v>1</v>
      </c>
      <c r="J38" s="134"/>
      <c r="K38" s="123"/>
      <c r="L38" s="123"/>
      <c r="M38" s="125"/>
      <c r="O38" s="132"/>
      <c r="P38" s="132"/>
      <c r="Q38" s="132" t="s">
        <v>57</v>
      </c>
      <c r="R38" s="133">
        <v>5</v>
      </c>
      <c r="S38" s="133">
        <v>2</v>
      </c>
      <c r="T38" s="132">
        <v>3</v>
      </c>
      <c r="U38" s="132">
        <v>4</v>
      </c>
      <c r="V38" s="132">
        <v>4</v>
      </c>
      <c r="W38" s="134"/>
      <c r="X38" s="123"/>
      <c r="Y38" s="123"/>
      <c r="Z38" s="125"/>
    </row>
    <row r="39" spans="2:26">
      <c r="B39" s="132"/>
      <c r="C39" s="132"/>
      <c r="D39" s="132" t="s">
        <v>9</v>
      </c>
      <c r="E39" s="133">
        <f>SUM(E34:E38)</f>
        <v>65.5</v>
      </c>
      <c r="F39" s="133">
        <f>SUM(F34:F38)</f>
        <v>68</v>
      </c>
      <c r="G39" s="132">
        <f>SUM(G34:G38)</f>
        <v>66</v>
      </c>
      <c r="H39" s="132">
        <f>SUM(H34:H38)</f>
        <v>70.5</v>
      </c>
      <c r="I39" s="132">
        <f>SUM(I34:I38)</f>
        <v>63.5</v>
      </c>
      <c r="J39" s="134"/>
      <c r="K39" s="123"/>
      <c r="L39" s="123"/>
      <c r="M39" s="125"/>
      <c r="O39" s="132"/>
      <c r="P39" s="132"/>
      <c r="Q39" s="132" t="s">
        <v>9</v>
      </c>
      <c r="R39" s="133">
        <f>SUM(R34:R38)</f>
        <v>103</v>
      </c>
      <c r="S39" s="133">
        <f>SUM(S34:S38)</f>
        <v>98</v>
      </c>
      <c r="T39" s="132">
        <f>SUM(T34:T38)</f>
        <v>98.5</v>
      </c>
      <c r="U39" s="132">
        <f>SUM(U34:U38)</f>
        <v>100.5</v>
      </c>
      <c r="V39" s="132">
        <f>SUM(V34:V38)</f>
        <v>100</v>
      </c>
      <c r="W39" s="134"/>
      <c r="X39" s="123"/>
      <c r="Y39" s="123"/>
      <c r="Z39" s="125"/>
    </row>
  </sheetData>
  <mergeCells count="86">
    <mergeCell ref="B2:B3"/>
    <mergeCell ref="B4:B9"/>
    <mergeCell ref="B10:B15"/>
    <mergeCell ref="B16:B21"/>
    <mergeCell ref="B22:B27"/>
    <mergeCell ref="B28:B33"/>
    <mergeCell ref="B34:B39"/>
    <mergeCell ref="C2:C3"/>
    <mergeCell ref="C4:C9"/>
    <mergeCell ref="C10:C15"/>
    <mergeCell ref="C16:C21"/>
    <mergeCell ref="C22:C27"/>
    <mergeCell ref="C28:C33"/>
    <mergeCell ref="C34:C39"/>
    <mergeCell ref="D2:D3"/>
    <mergeCell ref="J2:J3"/>
    <mergeCell ref="J4:J9"/>
    <mergeCell ref="J10:J15"/>
    <mergeCell ref="J16:J21"/>
    <mergeCell ref="J22:J27"/>
    <mergeCell ref="J28:J33"/>
    <mergeCell ref="J34:J39"/>
    <mergeCell ref="K2:K3"/>
    <mergeCell ref="K4:K9"/>
    <mergeCell ref="K10:K15"/>
    <mergeCell ref="K16:K21"/>
    <mergeCell ref="K22:K27"/>
    <mergeCell ref="K28:K33"/>
    <mergeCell ref="K34:K39"/>
    <mergeCell ref="L2:L3"/>
    <mergeCell ref="L4:L9"/>
    <mergeCell ref="L10:L15"/>
    <mergeCell ref="L16:L21"/>
    <mergeCell ref="L22:L27"/>
    <mergeCell ref="L28:L33"/>
    <mergeCell ref="L34:L39"/>
    <mergeCell ref="M2:M3"/>
    <mergeCell ref="M4:M9"/>
    <mergeCell ref="M10:M15"/>
    <mergeCell ref="M16:M21"/>
    <mergeCell ref="M22:M27"/>
    <mergeCell ref="M28:M33"/>
    <mergeCell ref="M34:M39"/>
    <mergeCell ref="O2:O3"/>
    <mergeCell ref="O4:O9"/>
    <mergeCell ref="O10:O15"/>
    <mergeCell ref="O16:O21"/>
    <mergeCell ref="O22:O27"/>
    <mergeCell ref="O28:O33"/>
    <mergeCell ref="O34:O39"/>
    <mergeCell ref="P2:P3"/>
    <mergeCell ref="P4:P9"/>
    <mergeCell ref="P10:P15"/>
    <mergeCell ref="P16:P21"/>
    <mergeCell ref="P22:P27"/>
    <mergeCell ref="P28:P33"/>
    <mergeCell ref="P34:P39"/>
    <mergeCell ref="Q2:Q3"/>
    <mergeCell ref="W2:W3"/>
    <mergeCell ref="W4:W9"/>
    <mergeCell ref="W10:W15"/>
    <mergeCell ref="W16:W21"/>
    <mergeCell ref="W22:W27"/>
    <mergeCell ref="W28:W33"/>
    <mergeCell ref="W34:W39"/>
    <mergeCell ref="X2:X3"/>
    <mergeCell ref="X4:X9"/>
    <mergeCell ref="X10:X15"/>
    <mergeCell ref="X16:X21"/>
    <mergeCell ref="X22:X27"/>
    <mergeCell ref="X28:X33"/>
    <mergeCell ref="X34:X39"/>
    <mergeCell ref="Y2:Y3"/>
    <mergeCell ref="Y4:Y9"/>
    <mergeCell ref="Y10:Y15"/>
    <mergeCell ref="Y16:Y21"/>
    <mergeCell ref="Y22:Y27"/>
    <mergeCell ref="Y28:Y33"/>
    <mergeCell ref="Y34:Y39"/>
    <mergeCell ref="Z2:Z3"/>
    <mergeCell ref="Z4:Z9"/>
    <mergeCell ref="Z10:Z15"/>
    <mergeCell ref="Z16:Z21"/>
    <mergeCell ref="Z22:Z27"/>
    <mergeCell ref="Z28:Z33"/>
    <mergeCell ref="Z34:Z3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17"/>
  <sheetViews>
    <sheetView workbookViewId="0">
      <selection activeCell="F23" sqref="F23"/>
    </sheetView>
  </sheetViews>
  <sheetFormatPr defaultColWidth="9" defaultRowHeight="14.25" outlineLevelCol="4"/>
  <cols>
    <col min="1" max="1" width="9" style="122"/>
    <col min="2" max="2" width="4.625" style="122" customWidth="1"/>
    <col min="3" max="3" width="6.25" style="122" customWidth="1"/>
    <col min="4" max="4" width="13.5" style="122" customWidth="1"/>
    <col min="5" max="5" width="7.875" style="122" customWidth="1"/>
    <col min="6" max="6" width="9" style="122"/>
    <col min="7" max="7" width="4.625" style="122" customWidth="1"/>
    <col min="8" max="8" width="6.25" style="122" customWidth="1"/>
    <col min="9" max="9" width="13.5" style="122" customWidth="1"/>
    <col min="10" max="10" width="7.875" style="122" customWidth="1"/>
    <col min="11" max="16384" width="9" style="122"/>
  </cols>
  <sheetData>
    <row r="2" ht="16.5" spans="2:5">
      <c r="B2" s="123" t="s">
        <v>58</v>
      </c>
      <c r="C2" s="123"/>
      <c r="D2" s="123"/>
      <c r="E2" s="123"/>
    </row>
    <row r="3" ht="16.5" spans="2:5">
      <c r="B3" s="123" t="s">
        <v>59</v>
      </c>
      <c r="C3" s="124" t="s">
        <v>1</v>
      </c>
      <c r="D3" s="124" t="s">
        <v>2</v>
      </c>
      <c r="E3" s="123" t="s">
        <v>12</v>
      </c>
    </row>
    <row r="4" ht="16.5" spans="2:5">
      <c r="B4" s="123">
        <f t="shared" ref="B4:B14" si="0">RANK(E4,E$4:E$14,0)</f>
        <v>1</v>
      </c>
      <c r="C4" s="123" t="s">
        <v>48</v>
      </c>
      <c r="D4" s="123" t="s">
        <v>49</v>
      </c>
      <c r="E4" s="125">
        <v>100</v>
      </c>
    </row>
    <row r="5" ht="16.5" spans="2:5">
      <c r="B5" s="123">
        <f t="shared" si="0"/>
        <v>2</v>
      </c>
      <c r="C5" s="123" t="s">
        <v>27</v>
      </c>
      <c r="D5" s="123" t="s">
        <v>28</v>
      </c>
      <c r="E5" s="125">
        <v>98</v>
      </c>
    </row>
    <row r="6" ht="16.5" spans="2:5">
      <c r="B6" s="123">
        <f t="shared" si="0"/>
        <v>3</v>
      </c>
      <c r="C6" s="123" t="s">
        <v>21</v>
      </c>
      <c r="D6" s="123" t="s">
        <v>22</v>
      </c>
      <c r="E6" s="125">
        <v>97.8</v>
      </c>
    </row>
    <row r="7" ht="16.5" spans="2:5">
      <c r="B7" s="123">
        <f t="shared" si="0"/>
        <v>4</v>
      </c>
      <c r="C7" s="123" t="s">
        <v>38</v>
      </c>
      <c r="D7" s="123" t="s">
        <v>39</v>
      </c>
      <c r="E7" s="125">
        <v>96.4</v>
      </c>
    </row>
    <row r="8" ht="16.5" spans="2:5">
      <c r="B8" s="123">
        <f t="shared" si="0"/>
        <v>5</v>
      </c>
      <c r="C8" s="123" t="s">
        <v>45</v>
      </c>
      <c r="D8" s="123">
        <v>1168438795</v>
      </c>
      <c r="E8" s="125">
        <v>95.2</v>
      </c>
    </row>
    <row r="9" ht="16.5" spans="2:5">
      <c r="B9" s="123">
        <f t="shared" si="0"/>
        <v>6</v>
      </c>
      <c r="C9" s="123" t="s">
        <v>43</v>
      </c>
      <c r="D9" s="123" t="s">
        <v>44</v>
      </c>
      <c r="E9" s="125">
        <v>94.3</v>
      </c>
    </row>
    <row r="10" ht="16.5" spans="2:5">
      <c r="B10" s="123">
        <f t="shared" si="0"/>
        <v>7</v>
      </c>
      <c r="C10" s="123" t="s">
        <v>41</v>
      </c>
      <c r="D10" s="123" t="s">
        <v>42</v>
      </c>
      <c r="E10" s="125">
        <v>94.2</v>
      </c>
    </row>
    <row r="11" ht="16.5" spans="2:5">
      <c r="B11" s="123">
        <f t="shared" si="0"/>
        <v>8</v>
      </c>
      <c r="C11" s="123" t="s">
        <v>23</v>
      </c>
      <c r="D11" s="123" t="s">
        <v>24</v>
      </c>
      <c r="E11" s="125">
        <v>93.6</v>
      </c>
    </row>
    <row r="12" ht="16.5" spans="2:5">
      <c r="B12" s="123">
        <f t="shared" si="0"/>
        <v>9</v>
      </c>
      <c r="C12" s="123" t="s">
        <v>46</v>
      </c>
      <c r="D12" s="123" t="s">
        <v>47</v>
      </c>
      <c r="E12" s="125">
        <v>84.1</v>
      </c>
    </row>
    <row r="13" ht="16.5" spans="2:5">
      <c r="B13" s="123">
        <f t="shared" si="0"/>
        <v>10</v>
      </c>
      <c r="C13" s="123" t="s">
        <v>25</v>
      </c>
      <c r="D13" s="123" t="s">
        <v>26</v>
      </c>
      <c r="E13" s="125">
        <v>79.9</v>
      </c>
    </row>
    <row r="14" ht="16.5" spans="2:5">
      <c r="B14" s="123">
        <f t="shared" si="0"/>
        <v>11</v>
      </c>
      <c r="C14" s="123" t="s">
        <v>29</v>
      </c>
      <c r="D14" s="123" t="s">
        <v>30</v>
      </c>
      <c r="E14" s="125">
        <v>66.6</v>
      </c>
    </row>
    <row r="15" ht="16.5" spans="2:5">
      <c r="B15" s="123" t="s">
        <v>31</v>
      </c>
      <c r="C15" s="123" t="s">
        <v>18</v>
      </c>
      <c r="D15" s="123" t="s">
        <v>52</v>
      </c>
      <c r="E15" s="126" t="s">
        <v>60</v>
      </c>
    </row>
    <row r="16" ht="16.5" customHeight="1" spans="2:5">
      <c r="B16" s="123" t="s">
        <v>31</v>
      </c>
      <c r="C16" s="123" t="s">
        <v>31</v>
      </c>
      <c r="D16" s="123" t="s">
        <v>61</v>
      </c>
      <c r="E16" s="126" t="s">
        <v>62</v>
      </c>
    </row>
    <row r="17" ht="16.5" customHeight="1" spans="2:5">
      <c r="B17" s="127" t="s">
        <v>50</v>
      </c>
      <c r="C17" s="128"/>
      <c r="D17" s="128"/>
      <c r="E17" s="128"/>
    </row>
  </sheetData>
  <mergeCells count="1">
    <mergeCell ref="B2:E2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Y27"/>
  <sheetViews>
    <sheetView workbookViewId="0">
      <selection activeCell="A1" sqref="A1"/>
    </sheetView>
  </sheetViews>
  <sheetFormatPr defaultColWidth="9" defaultRowHeight="16.5"/>
  <cols>
    <col min="1" max="1" width="9" style="4"/>
    <col min="2" max="2" width="15.625" style="4" customWidth="1"/>
    <col min="3" max="3" width="4.5" style="4" customWidth="1"/>
    <col min="4" max="4" width="41.625" style="4" customWidth="1"/>
    <col min="5" max="5" width="19.75" style="4" customWidth="1"/>
    <col min="6" max="6" width="3.875" style="4" customWidth="1"/>
    <col min="7" max="7" width="5.75" style="4" customWidth="1"/>
    <col min="8" max="8" width="21.625" style="4" customWidth="1"/>
    <col min="9" max="9" width="3.625" style="4" customWidth="1"/>
    <col min="10" max="10" width="5.75" style="4" customWidth="1"/>
    <col min="11" max="11" width="9.25" style="4" customWidth="1"/>
    <col min="12" max="12" width="10.25" style="4" customWidth="1"/>
    <col min="13" max="13" width="10.625" style="4" customWidth="1"/>
    <col min="14" max="14" width="9" style="4"/>
    <col min="15" max="15" width="9.25" style="4" customWidth="1"/>
    <col min="16" max="16" width="15.625" style="4" customWidth="1"/>
    <col min="17" max="17" width="19.75" style="4" customWidth="1"/>
    <col min="18" max="24" width="9.25" style="4" customWidth="1"/>
    <col min="25" max="25" width="9.75" style="4" customWidth="1"/>
    <col min="26" max="16384" width="9" style="4"/>
  </cols>
  <sheetData>
    <row r="2" spans="2:25">
      <c r="B2" s="25"/>
      <c r="C2" s="118"/>
      <c r="D2" s="119"/>
      <c r="E2" s="25" t="s">
        <v>63</v>
      </c>
      <c r="F2" s="118"/>
      <c r="G2" s="119"/>
      <c r="H2" s="25" t="s">
        <v>64</v>
      </c>
      <c r="I2" s="118"/>
      <c r="J2" s="119"/>
      <c r="K2" s="31" t="s">
        <v>9</v>
      </c>
      <c r="L2" s="31" t="s">
        <v>65</v>
      </c>
      <c r="M2" s="31" t="s">
        <v>66</v>
      </c>
      <c r="O2" s="25" t="s">
        <v>67</v>
      </c>
      <c r="P2" s="119"/>
      <c r="Q2" s="31" t="s">
        <v>68</v>
      </c>
      <c r="R2" s="25" t="s">
        <v>69</v>
      </c>
      <c r="S2" s="118"/>
      <c r="T2" s="118"/>
      <c r="U2" s="118"/>
      <c r="V2" s="118"/>
      <c r="W2" s="31" t="s">
        <v>9</v>
      </c>
      <c r="X2" s="31" t="s">
        <v>12</v>
      </c>
      <c r="Y2" s="31" t="s">
        <v>65</v>
      </c>
    </row>
    <row r="3" spans="2:25">
      <c r="B3" s="25" t="s">
        <v>70</v>
      </c>
      <c r="C3" s="119" t="s">
        <v>71</v>
      </c>
      <c r="D3" s="27" t="s">
        <v>72</v>
      </c>
      <c r="E3" s="20" t="s">
        <v>70</v>
      </c>
      <c r="F3" s="27" t="s">
        <v>71</v>
      </c>
      <c r="G3" s="50" t="s">
        <v>73</v>
      </c>
      <c r="H3" s="27" t="s">
        <v>70</v>
      </c>
      <c r="I3" s="27" t="s">
        <v>71</v>
      </c>
      <c r="J3" s="50" t="s">
        <v>73</v>
      </c>
      <c r="K3" s="26"/>
      <c r="L3" s="21"/>
      <c r="M3" s="26"/>
      <c r="O3" s="20" t="s">
        <v>1</v>
      </c>
      <c r="P3" s="50" t="s">
        <v>70</v>
      </c>
      <c r="Q3" s="21"/>
      <c r="R3" s="20" t="s">
        <v>53</v>
      </c>
      <c r="S3" s="27" t="s">
        <v>54</v>
      </c>
      <c r="T3" s="27" t="s">
        <v>55</v>
      </c>
      <c r="U3" s="27" t="s">
        <v>56</v>
      </c>
      <c r="V3" s="27" t="s">
        <v>74</v>
      </c>
      <c r="W3" s="21"/>
      <c r="X3" s="26"/>
      <c r="Y3" s="26"/>
    </row>
    <row r="4" spans="2:25">
      <c r="B4" s="20" t="s">
        <v>75</v>
      </c>
      <c r="C4" s="50">
        <v>82</v>
      </c>
      <c r="D4" s="76" t="s">
        <v>76</v>
      </c>
      <c r="E4" s="30">
        <v>1168438795</v>
      </c>
      <c r="F4" s="32">
        <v>11</v>
      </c>
      <c r="G4" s="52">
        <v>86.4</v>
      </c>
      <c r="H4" s="30" t="s">
        <v>42</v>
      </c>
      <c r="I4" s="32">
        <v>4</v>
      </c>
      <c r="J4" s="52">
        <v>83.5</v>
      </c>
      <c r="K4" s="119">
        <f>ROUND(AVERAGE(G4,J4),1)</f>
        <v>85</v>
      </c>
      <c r="L4" s="120">
        <f>ROUND(K4,1)/105</f>
        <v>0.80952380952381</v>
      </c>
      <c r="M4" s="121">
        <f>RANK(K4,K$4:K$15)</f>
        <v>1</v>
      </c>
      <c r="O4" s="30">
        <v>1</v>
      </c>
      <c r="P4" s="32" t="s">
        <v>75</v>
      </c>
      <c r="Q4" s="31">
        <v>1168438795</v>
      </c>
      <c r="R4" s="32">
        <v>12.7</v>
      </c>
      <c r="S4" s="32">
        <v>12.2</v>
      </c>
      <c r="T4" s="32">
        <v>25</v>
      </c>
      <c r="U4" s="32">
        <v>33.2</v>
      </c>
      <c r="V4" s="32">
        <v>3.3</v>
      </c>
      <c r="W4" s="31">
        <f>ROUND(SUM(R4:V4),1)</f>
        <v>86.4</v>
      </c>
      <c r="X4" s="43">
        <f>ROUND(AVERAGE(W4:W5),1)</f>
        <v>85</v>
      </c>
      <c r="Y4" s="59">
        <f>X4/105</f>
        <v>0.80952380952381</v>
      </c>
    </row>
    <row r="5" spans="2:25">
      <c r="B5" s="20" t="s">
        <v>77</v>
      </c>
      <c r="C5" s="50">
        <v>320</v>
      </c>
      <c r="D5" s="76" t="s">
        <v>78</v>
      </c>
      <c r="E5" s="30">
        <v>1168438795</v>
      </c>
      <c r="F5" s="118">
        <v>11</v>
      </c>
      <c r="G5" s="119">
        <v>47.4</v>
      </c>
      <c r="H5" s="30" t="s">
        <v>42</v>
      </c>
      <c r="I5" s="32">
        <v>4</v>
      </c>
      <c r="J5" s="119">
        <v>32</v>
      </c>
      <c r="K5" s="119">
        <f>ROUND(AVERAGE(G5,J5),1)</f>
        <v>39.7</v>
      </c>
      <c r="L5" s="120">
        <f>ROUND(K5,1)/105</f>
        <v>0.378095238095238</v>
      </c>
      <c r="M5" s="121">
        <f>RANK(K5,K$4:K$15)</f>
        <v>2</v>
      </c>
      <c r="O5" s="20"/>
      <c r="P5" s="27"/>
      <c r="Q5" s="26" t="s">
        <v>42</v>
      </c>
      <c r="R5" s="23">
        <v>13</v>
      </c>
      <c r="S5" s="23">
        <v>11.5</v>
      </c>
      <c r="T5" s="23">
        <v>24</v>
      </c>
      <c r="U5" s="23">
        <v>32.5</v>
      </c>
      <c r="V5" s="23">
        <v>2.5</v>
      </c>
      <c r="W5" s="26">
        <f>ROUND(SUM(R5:V5),1)</f>
        <v>83.5</v>
      </c>
      <c r="X5" s="41"/>
      <c r="Y5" s="108"/>
    </row>
    <row r="6" spans="2:25">
      <c r="B6" s="20"/>
      <c r="C6" s="50"/>
      <c r="D6" s="76"/>
      <c r="E6" s="25"/>
      <c r="F6" s="118"/>
      <c r="G6" s="119"/>
      <c r="H6" s="30"/>
      <c r="I6" s="32"/>
      <c r="J6" s="119"/>
      <c r="K6" s="119"/>
      <c r="L6" s="120"/>
      <c r="M6" s="121"/>
      <c r="O6" s="30">
        <v>2</v>
      </c>
      <c r="P6" s="32" t="s">
        <v>77</v>
      </c>
      <c r="Q6" s="31">
        <v>1168438795</v>
      </c>
      <c r="R6" s="32">
        <v>7.5</v>
      </c>
      <c r="S6" s="32">
        <v>11.6</v>
      </c>
      <c r="T6" s="32">
        <v>9.5</v>
      </c>
      <c r="U6" s="32">
        <v>18.8</v>
      </c>
      <c r="V6" s="32">
        <v>0</v>
      </c>
      <c r="W6" s="31">
        <f>ROUND(SUM(R6:V6),1)</f>
        <v>47.4</v>
      </c>
      <c r="X6" s="43">
        <f>ROUND(AVERAGE(W6:W7),1)</f>
        <v>39.7</v>
      </c>
      <c r="Y6" s="59">
        <f>X6/105</f>
        <v>0.378095238095238</v>
      </c>
    </row>
    <row r="7" spans="2:25">
      <c r="B7" s="20"/>
      <c r="C7" s="50"/>
      <c r="D7" s="76"/>
      <c r="E7" s="25"/>
      <c r="F7" s="118"/>
      <c r="G7" s="119"/>
      <c r="H7" s="25"/>
      <c r="I7" s="118"/>
      <c r="J7" s="119"/>
      <c r="K7" s="119"/>
      <c r="L7" s="120"/>
      <c r="M7" s="121"/>
      <c r="O7" s="20"/>
      <c r="P7" s="27"/>
      <c r="Q7" s="26" t="s">
        <v>42</v>
      </c>
      <c r="R7" s="27">
        <v>5</v>
      </c>
      <c r="S7" s="27">
        <v>3.5</v>
      </c>
      <c r="T7" s="27">
        <v>8</v>
      </c>
      <c r="U7" s="27">
        <v>15.5</v>
      </c>
      <c r="V7" s="27">
        <v>0</v>
      </c>
      <c r="W7" s="31">
        <f>ROUND(SUM(R7:V7),1)</f>
        <v>32</v>
      </c>
      <c r="X7" s="41"/>
      <c r="Y7" s="108"/>
    </row>
    <row r="8" spans="2:25">
      <c r="B8" s="20"/>
      <c r="C8" s="50"/>
      <c r="D8" s="76"/>
      <c r="E8" s="25"/>
      <c r="F8" s="118"/>
      <c r="G8" s="119"/>
      <c r="H8" s="30"/>
      <c r="I8" s="32"/>
      <c r="J8" s="119"/>
      <c r="K8" s="119"/>
      <c r="L8" s="120"/>
      <c r="M8" s="121"/>
      <c r="O8" s="30"/>
      <c r="P8" s="32"/>
      <c r="Q8" s="31"/>
      <c r="R8" s="23"/>
      <c r="S8" s="23"/>
      <c r="T8" s="23"/>
      <c r="U8" s="23"/>
      <c r="V8" s="23"/>
      <c r="W8" s="31"/>
      <c r="X8" s="43"/>
      <c r="Y8" s="59"/>
    </row>
    <row r="9" spans="2:25">
      <c r="B9" s="20"/>
      <c r="C9" s="50"/>
      <c r="D9" s="76"/>
      <c r="E9" s="25"/>
      <c r="F9" s="118"/>
      <c r="G9" s="119"/>
      <c r="H9" s="25"/>
      <c r="I9" s="118"/>
      <c r="J9" s="119"/>
      <c r="K9" s="119"/>
      <c r="L9" s="120"/>
      <c r="M9" s="121"/>
      <c r="O9" s="20"/>
      <c r="P9" s="27"/>
      <c r="Q9" s="26"/>
      <c r="R9" s="27"/>
      <c r="S9" s="27"/>
      <c r="T9" s="27"/>
      <c r="U9" s="27"/>
      <c r="V9" s="27"/>
      <c r="W9" s="26"/>
      <c r="X9" s="41"/>
      <c r="Y9" s="108"/>
    </row>
    <row r="10" spans="2:25">
      <c r="B10" s="20"/>
      <c r="C10" s="50"/>
      <c r="D10" s="76"/>
      <c r="E10" s="25"/>
      <c r="F10" s="118"/>
      <c r="G10" s="119"/>
      <c r="H10" s="30"/>
      <c r="I10" s="32"/>
      <c r="J10" s="119"/>
      <c r="K10" s="119"/>
      <c r="L10" s="120"/>
      <c r="M10" s="121"/>
      <c r="O10" s="30"/>
      <c r="P10" s="32"/>
      <c r="Q10" s="31"/>
      <c r="R10" s="32"/>
      <c r="S10" s="32"/>
      <c r="T10" s="32"/>
      <c r="U10" s="32"/>
      <c r="V10" s="32"/>
      <c r="W10" s="31"/>
      <c r="X10" s="43"/>
      <c r="Y10" s="59"/>
    </row>
    <row r="11" spans="2:25">
      <c r="B11" s="20"/>
      <c r="C11" s="50"/>
      <c r="D11" s="76"/>
      <c r="E11" s="25"/>
      <c r="F11" s="118"/>
      <c r="G11" s="119"/>
      <c r="H11" s="25"/>
      <c r="I11" s="118"/>
      <c r="J11" s="119"/>
      <c r="K11" s="119"/>
      <c r="L11" s="120"/>
      <c r="M11" s="121"/>
      <c r="O11" s="20"/>
      <c r="P11" s="27"/>
      <c r="Q11" s="26"/>
      <c r="R11" s="27"/>
      <c r="S11" s="27"/>
      <c r="T11" s="27"/>
      <c r="U11" s="27"/>
      <c r="V11" s="27"/>
      <c r="W11" s="26"/>
      <c r="X11" s="41"/>
      <c r="Y11" s="108"/>
    </row>
    <row r="12" spans="2:25">
      <c r="B12" s="20"/>
      <c r="C12" s="50"/>
      <c r="D12" s="76"/>
      <c r="E12" s="25"/>
      <c r="F12" s="118"/>
      <c r="G12" s="119"/>
      <c r="H12" s="25"/>
      <c r="I12" s="118"/>
      <c r="J12" s="119"/>
      <c r="K12" s="119"/>
      <c r="L12" s="120"/>
      <c r="M12" s="121"/>
      <c r="O12" s="30"/>
      <c r="P12" s="32"/>
      <c r="Q12" s="31"/>
      <c r="R12" s="32"/>
      <c r="S12" s="32"/>
      <c r="T12" s="32"/>
      <c r="U12" s="32"/>
      <c r="V12" s="32"/>
      <c r="W12" s="31"/>
      <c r="X12" s="43"/>
      <c r="Y12" s="59"/>
    </row>
    <row r="13" spans="2:25">
      <c r="B13" s="25"/>
      <c r="C13" s="119"/>
      <c r="D13" s="76"/>
      <c r="E13" s="25"/>
      <c r="F13" s="118"/>
      <c r="G13" s="119"/>
      <c r="H13" s="25"/>
      <c r="I13" s="118"/>
      <c r="J13" s="119"/>
      <c r="K13" s="119"/>
      <c r="L13" s="120"/>
      <c r="M13" s="121"/>
      <c r="O13" s="20"/>
      <c r="P13" s="27"/>
      <c r="Q13" s="26"/>
      <c r="R13" s="27"/>
      <c r="S13" s="27"/>
      <c r="T13" s="27"/>
      <c r="U13" s="27"/>
      <c r="V13" s="27"/>
      <c r="W13" s="26"/>
      <c r="X13" s="41"/>
      <c r="Y13" s="108"/>
    </row>
    <row r="14" spans="2:25">
      <c r="B14" s="25"/>
      <c r="C14" s="119"/>
      <c r="D14" s="76"/>
      <c r="E14" s="25"/>
      <c r="F14" s="118"/>
      <c r="G14" s="119"/>
      <c r="H14" s="25"/>
      <c r="I14" s="118"/>
      <c r="J14" s="119"/>
      <c r="K14" s="119"/>
      <c r="L14" s="120"/>
      <c r="M14" s="121"/>
      <c r="O14" s="30"/>
      <c r="P14" s="32"/>
      <c r="Q14" s="31"/>
      <c r="R14" s="32"/>
      <c r="S14" s="32"/>
      <c r="T14" s="32"/>
      <c r="U14" s="32"/>
      <c r="V14" s="32"/>
      <c r="W14" s="31"/>
      <c r="X14" s="43"/>
      <c r="Y14" s="59"/>
    </row>
    <row r="15" spans="2:25">
      <c r="B15" s="25"/>
      <c r="C15" s="119"/>
      <c r="D15" s="76"/>
      <c r="E15" s="25"/>
      <c r="F15" s="118"/>
      <c r="G15" s="119"/>
      <c r="H15" s="25"/>
      <c r="I15" s="118"/>
      <c r="J15" s="119"/>
      <c r="K15" s="119"/>
      <c r="L15" s="120"/>
      <c r="M15" s="121"/>
      <c r="O15" s="20"/>
      <c r="P15" s="27"/>
      <c r="Q15" s="26"/>
      <c r="R15" s="27"/>
      <c r="S15" s="27"/>
      <c r="T15" s="27"/>
      <c r="U15" s="27"/>
      <c r="V15" s="27"/>
      <c r="W15" s="26"/>
      <c r="X15" s="41"/>
      <c r="Y15" s="108"/>
    </row>
    <row r="16" spans="15:25">
      <c r="O16" s="30"/>
      <c r="P16" s="32"/>
      <c r="Q16" s="31"/>
      <c r="R16" s="32"/>
      <c r="S16" s="32"/>
      <c r="T16" s="32"/>
      <c r="U16" s="32"/>
      <c r="V16" s="32"/>
      <c r="W16" s="31"/>
      <c r="X16" s="43"/>
      <c r="Y16" s="59"/>
    </row>
    <row r="17" spans="15:25">
      <c r="O17" s="20"/>
      <c r="P17" s="27"/>
      <c r="Q17" s="26"/>
      <c r="R17" s="27"/>
      <c r="S17" s="27"/>
      <c r="T17" s="27"/>
      <c r="U17" s="27"/>
      <c r="V17" s="27"/>
      <c r="W17" s="26"/>
      <c r="X17" s="41"/>
      <c r="Y17" s="108"/>
    </row>
    <row r="18" spans="15:25">
      <c r="O18" s="30"/>
      <c r="P18" s="32"/>
      <c r="Q18" s="31"/>
      <c r="R18" s="32"/>
      <c r="S18" s="32"/>
      <c r="T18" s="32"/>
      <c r="U18" s="32"/>
      <c r="V18" s="32"/>
      <c r="W18" s="31"/>
      <c r="X18" s="43"/>
      <c r="Y18" s="59"/>
    </row>
    <row r="19" spans="15:25">
      <c r="O19" s="20"/>
      <c r="P19" s="27"/>
      <c r="Q19" s="26"/>
      <c r="R19" s="27"/>
      <c r="S19" s="27"/>
      <c r="T19" s="27"/>
      <c r="U19" s="27"/>
      <c r="V19" s="27"/>
      <c r="W19" s="26"/>
      <c r="X19" s="41"/>
      <c r="Y19" s="108"/>
    </row>
    <row r="20" spans="15:25">
      <c r="O20" s="30"/>
      <c r="P20" s="32"/>
      <c r="Q20" s="31"/>
      <c r="R20" s="32"/>
      <c r="S20" s="32"/>
      <c r="T20" s="32"/>
      <c r="U20" s="32"/>
      <c r="V20" s="32"/>
      <c r="W20" s="31"/>
      <c r="X20" s="43"/>
      <c r="Y20" s="59"/>
    </row>
    <row r="21" spans="15:25">
      <c r="O21" s="20"/>
      <c r="P21" s="27"/>
      <c r="Q21" s="26"/>
      <c r="R21" s="27"/>
      <c r="S21" s="27"/>
      <c r="T21" s="27"/>
      <c r="U21" s="27"/>
      <c r="V21" s="27"/>
      <c r="W21" s="26"/>
      <c r="X21" s="41"/>
      <c r="Y21" s="108"/>
    </row>
    <row r="22" spans="15:25">
      <c r="O22" s="30"/>
      <c r="P22" s="32"/>
      <c r="Q22" s="31"/>
      <c r="R22" s="32"/>
      <c r="S22" s="32"/>
      <c r="T22" s="32"/>
      <c r="U22" s="32"/>
      <c r="V22" s="32"/>
      <c r="W22" s="31"/>
      <c r="X22" s="43"/>
      <c r="Y22" s="59"/>
    </row>
    <row r="23" spans="15:25">
      <c r="O23" s="20"/>
      <c r="P23" s="27"/>
      <c r="Q23" s="26"/>
      <c r="R23" s="27"/>
      <c r="S23" s="27"/>
      <c r="T23" s="27"/>
      <c r="U23" s="27"/>
      <c r="V23" s="27"/>
      <c r="W23" s="26"/>
      <c r="X23" s="41"/>
      <c r="Y23" s="108"/>
    </row>
    <row r="24" spans="15:25">
      <c r="O24" s="30"/>
      <c r="P24" s="32"/>
      <c r="Q24" s="31"/>
      <c r="R24" s="32"/>
      <c r="S24" s="32"/>
      <c r="T24" s="32"/>
      <c r="U24" s="32"/>
      <c r="V24" s="32"/>
      <c r="W24" s="31"/>
      <c r="X24" s="43"/>
      <c r="Y24" s="59"/>
    </row>
    <row r="25" spans="15:25">
      <c r="O25" s="20"/>
      <c r="P25" s="27"/>
      <c r="Q25" s="26"/>
      <c r="R25" s="27"/>
      <c r="S25" s="27"/>
      <c r="T25" s="27"/>
      <c r="U25" s="27"/>
      <c r="V25" s="27"/>
      <c r="W25" s="26"/>
      <c r="X25" s="41"/>
      <c r="Y25" s="108"/>
    </row>
    <row r="26" spans="15:25">
      <c r="O26" s="30"/>
      <c r="P26" s="32"/>
      <c r="Q26" s="31"/>
      <c r="R26" s="32"/>
      <c r="S26" s="32"/>
      <c r="T26" s="32"/>
      <c r="U26" s="32"/>
      <c r="V26" s="32"/>
      <c r="W26" s="31"/>
      <c r="X26" s="43"/>
      <c r="Y26" s="59"/>
    </row>
    <row r="27" spans="15:25">
      <c r="O27" s="20"/>
      <c r="P27" s="27"/>
      <c r="Q27" s="26"/>
      <c r="R27" s="27"/>
      <c r="S27" s="27"/>
      <c r="T27" s="27"/>
      <c r="U27" s="27"/>
      <c r="V27" s="27"/>
      <c r="W27" s="26"/>
      <c r="X27" s="41"/>
      <c r="Y27" s="108"/>
    </row>
  </sheetData>
  <mergeCells count="60">
    <mergeCell ref="B2:D2"/>
    <mergeCell ref="E2:G2"/>
    <mergeCell ref="H2:J2"/>
    <mergeCell ref="O2:P2"/>
    <mergeCell ref="R2:V2"/>
    <mergeCell ref="K2:K3"/>
    <mergeCell ref="L2:L3"/>
    <mergeCell ref="M2:M3"/>
    <mergeCell ref="O4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P4:P5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Q2:Q3"/>
    <mergeCell ref="W2:W3"/>
    <mergeCell ref="X2:X3"/>
    <mergeCell ref="X4:X5"/>
    <mergeCell ref="X6:X7"/>
    <mergeCell ref="X8:X9"/>
    <mergeCell ref="X10:X11"/>
    <mergeCell ref="X12:X13"/>
    <mergeCell ref="X14:X15"/>
    <mergeCell ref="X16:X17"/>
    <mergeCell ref="X18:X19"/>
    <mergeCell ref="X20:X21"/>
    <mergeCell ref="X22:X23"/>
    <mergeCell ref="X24:X25"/>
    <mergeCell ref="X26:X27"/>
    <mergeCell ref="Y2:Y3"/>
    <mergeCell ref="Y4:Y5"/>
    <mergeCell ref="Y6:Y7"/>
    <mergeCell ref="Y8:Y9"/>
    <mergeCell ref="Y10:Y11"/>
    <mergeCell ref="Y12:Y13"/>
    <mergeCell ref="Y14:Y15"/>
    <mergeCell ref="Y16:Y17"/>
    <mergeCell ref="Y18:Y19"/>
    <mergeCell ref="Y20:Y21"/>
    <mergeCell ref="Y22:Y23"/>
    <mergeCell ref="Y24:Y25"/>
    <mergeCell ref="Y26:Y27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O19"/>
  <sheetViews>
    <sheetView workbookViewId="0">
      <selection activeCell="N18" sqref="N4:N19"/>
    </sheetView>
  </sheetViews>
  <sheetFormatPr defaultColWidth="9" defaultRowHeight="16.5"/>
  <cols>
    <col min="1" max="1" width="9" style="4"/>
    <col min="2" max="2" width="7.5" style="4" customWidth="1"/>
    <col min="3" max="3" width="15.625" style="4" customWidth="1"/>
    <col min="4" max="4" width="4.5" style="4" customWidth="1"/>
    <col min="5" max="5" width="50.75" style="4" customWidth="1"/>
    <col min="6" max="6" width="20" style="4" customWidth="1"/>
    <col min="7" max="7" width="4.5" style="4" customWidth="1"/>
    <col min="8" max="8" width="9" style="4"/>
    <col min="9" max="9" width="24.75" style="4" customWidth="1"/>
    <col min="10" max="10" width="4.5" style="4" customWidth="1"/>
    <col min="11" max="11" width="9" style="4"/>
    <col min="12" max="12" width="20.75" style="4" customWidth="1"/>
    <col min="13" max="13" width="10.25" style="4" customWidth="1"/>
    <col min="14" max="16384" width="9" style="4"/>
  </cols>
  <sheetData>
    <row r="2" spans="2:15">
      <c r="B2" s="17" t="s">
        <v>67</v>
      </c>
      <c r="C2" s="75"/>
      <c r="D2" s="75"/>
      <c r="E2" s="75"/>
      <c r="F2" s="75" t="s">
        <v>63</v>
      </c>
      <c r="G2" s="75"/>
      <c r="H2" s="75"/>
      <c r="I2" s="75" t="s">
        <v>64</v>
      </c>
      <c r="J2" s="75"/>
      <c r="K2" s="75"/>
      <c r="L2" s="75" t="s">
        <v>9</v>
      </c>
      <c r="M2" s="75" t="s">
        <v>65</v>
      </c>
      <c r="N2" s="75" t="s">
        <v>79</v>
      </c>
      <c r="O2" s="80" t="s">
        <v>80</v>
      </c>
    </row>
    <row r="3" ht="14.45" customHeight="1" spans="2:15">
      <c r="B3" s="11" t="s">
        <v>1</v>
      </c>
      <c r="C3" s="13" t="s">
        <v>70</v>
      </c>
      <c r="D3" s="13" t="s">
        <v>71</v>
      </c>
      <c r="E3" s="13" t="s">
        <v>72</v>
      </c>
      <c r="F3" s="13" t="s">
        <v>70</v>
      </c>
      <c r="G3" s="13" t="s">
        <v>71</v>
      </c>
      <c r="H3" s="13" t="s">
        <v>73</v>
      </c>
      <c r="I3" s="13" t="s">
        <v>70</v>
      </c>
      <c r="J3" s="13" t="s">
        <v>71</v>
      </c>
      <c r="K3" s="13" t="s">
        <v>73</v>
      </c>
      <c r="L3" s="13"/>
      <c r="M3" s="13"/>
      <c r="N3" s="13"/>
      <c r="O3" s="67"/>
    </row>
    <row r="4" spans="2:15">
      <c r="B4" s="17" t="s">
        <v>81</v>
      </c>
      <c r="C4" s="75" t="s">
        <v>22</v>
      </c>
      <c r="D4" s="9">
        <v>120</v>
      </c>
      <c r="E4" s="87" t="s">
        <v>82</v>
      </c>
      <c r="F4" s="88" t="s">
        <v>83</v>
      </c>
      <c r="G4" s="8">
        <v>4</v>
      </c>
      <c r="H4" s="8">
        <v>90.5</v>
      </c>
      <c r="I4" s="105" t="s">
        <v>84</v>
      </c>
      <c r="J4" s="9">
        <v>19</v>
      </c>
      <c r="K4" s="18">
        <v>96</v>
      </c>
      <c r="L4" s="8">
        <f t="shared" ref="L4:L19" si="0">IF(COUNTA(H4,K4)&gt;0,ROUND(AVERAGE(H4,K4),1),)</f>
        <v>93.3</v>
      </c>
      <c r="M4" s="106">
        <f t="shared" ref="M4:M19" si="1">L4/105</f>
        <v>0.888571428571429</v>
      </c>
      <c r="N4" s="48">
        <f>L4+L5</f>
        <v>176.5</v>
      </c>
      <c r="O4" s="80">
        <v>2</v>
      </c>
    </row>
    <row r="5" spans="2:15">
      <c r="B5" s="24"/>
      <c r="C5" s="76"/>
      <c r="D5" s="25"/>
      <c r="E5" s="89" t="s">
        <v>85</v>
      </c>
      <c r="F5" s="90"/>
      <c r="G5" s="21"/>
      <c r="H5" s="26">
        <v>80</v>
      </c>
      <c r="I5" s="107"/>
      <c r="J5" s="25"/>
      <c r="K5" s="20">
        <v>86.3</v>
      </c>
      <c r="L5" s="26">
        <f t="shared" si="0"/>
        <v>83.2</v>
      </c>
      <c r="M5" s="108">
        <f t="shared" si="1"/>
        <v>0.792380952380952</v>
      </c>
      <c r="N5" s="52"/>
      <c r="O5" s="66"/>
    </row>
    <row r="6" spans="2:15">
      <c r="B6" s="24" t="s">
        <v>86</v>
      </c>
      <c r="C6" s="76" t="s">
        <v>28</v>
      </c>
      <c r="D6" s="25">
        <v>54</v>
      </c>
      <c r="E6" s="91" t="s">
        <v>87</v>
      </c>
      <c r="F6" s="90"/>
      <c r="G6" s="21"/>
      <c r="H6" s="31">
        <v>96</v>
      </c>
      <c r="I6" s="107"/>
      <c r="J6" s="25"/>
      <c r="K6" s="30">
        <v>102.2</v>
      </c>
      <c r="L6" s="31">
        <f t="shared" si="0"/>
        <v>99.1</v>
      </c>
      <c r="M6" s="59">
        <f t="shared" si="1"/>
        <v>0.943809523809524</v>
      </c>
      <c r="N6" s="76">
        <f>L6+L7</f>
        <v>178.1</v>
      </c>
      <c r="O6" s="109">
        <v>1</v>
      </c>
    </row>
    <row r="7" spans="2:15">
      <c r="B7" s="24"/>
      <c r="C7" s="76"/>
      <c r="D7" s="25"/>
      <c r="E7" s="92" t="s">
        <v>88</v>
      </c>
      <c r="F7" s="90"/>
      <c r="G7" s="21"/>
      <c r="H7" s="26">
        <v>75.5</v>
      </c>
      <c r="I7" s="107"/>
      <c r="J7" s="25"/>
      <c r="K7" s="20">
        <v>82.4</v>
      </c>
      <c r="L7" s="26">
        <f t="shared" si="0"/>
        <v>79</v>
      </c>
      <c r="M7" s="108">
        <f t="shared" si="1"/>
        <v>0.752380952380952</v>
      </c>
      <c r="N7" s="31"/>
      <c r="O7" s="66"/>
    </row>
    <row r="8" spans="2:15">
      <c r="B8" s="29" t="s">
        <v>89</v>
      </c>
      <c r="C8" s="31" t="s">
        <v>77</v>
      </c>
      <c r="D8" s="31">
        <v>320</v>
      </c>
      <c r="E8" s="91" t="s">
        <v>90</v>
      </c>
      <c r="F8" s="90"/>
      <c r="G8" s="21"/>
      <c r="H8" s="31">
        <v>84.5</v>
      </c>
      <c r="I8" s="107"/>
      <c r="J8" s="25"/>
      <c r="K8" s="30">
        <v>91.1</v>
      </c>
      <c r="L8" s="31">
        <f t="shared" si="0"/>
        <v>87.8</v>
      </c>
      <c r="M8" s="59">
        <f t="shared" si="1"/>
        <v>0.836190476190476</v>
      </c>
      <c r="N8" s="31">
        <f>L8+L9</f>
        <v>162.3</v>
      </c>
      <c r="O8" s="66">
        <v>3</v>
      </c>
    </row>
    <row r="9" ht="17.25" spans="2:15">
      <c r="B9" s="19"/>
      <c r="C9" s="26"/>
      <c r="D9" s="26"/>
      <c r="E9" s="92" t="s">
        <v>91</v>
      </c>
      <c r="F9" s="90"/>
      <c r="G9" s="21"/>
      <c r="H9" s="26">
        <v>68</v>
      </c>
      <c r="I9" s="107"/>
      <c r="J9" s="25"/>
      <c r="K9" s="20">
        <v>81</v>
      </c>
      <c r="L9" s="26">
        <f t="shared" si="0"/>
        <v>74.5</v>
      </c>
      <c r="M9" s="108">
        <f t="shared" si="1"/>
        <v>0.70952380952381</v>
      </c>
      <c r="N9" s="26"/>
      <c r="O9" s="57"/>
    </row>
    <row r="10" ht="0.6" customHeight="1" spans="2:15">
      <c r="B10" s="17" t="s">
        <v>92</v>
      </c>
      <c r="C10" s="75" t="s">
        <v>93</v>
      </c>
      <c r="D10" s="9">
        <v>43</v>
      </c>
      <c r="E10" s="8"/>
      <c r="F10" s="8" t="s">
        <v>94</v>
      </c>
      <c r="G10" s="8">
        <v>28</v>
      </c>
      <c r="H10" s="8"/>
      <c r="I10" s="105" t="s">
        <v>34</v>
      </c>
      <c r="J10" s="9">
        <v>19</v>
      </c>
      <c r="K10" s="18"/>
      <c r="L10" s="8">
        <f t="shared" si="0"/>
        <v>0</v>
      </c>
      <c r="M10" s="106">
        <f t="shared" si="1"/>
        <v>0</v>
      </c>
      <c r="N10" s="48" t="e">
        <f>#REF!</f>
        <v>#REF!</v>
      </c>
      <c r="O10" s="80">
        <v>3</v>
      </c>
    </row>
    <row r="11" ht="18" hidden="1" customHeight="1" spans="2:15">
      <c r="B11" s="28"/>
      <c r="C11" s="21"/>
      <c r="D11" s="21"/>
      <c r="E11" s="93"/>
      <c r="F11" s="21"/>
      <c r="G11" s="21"/>
      <c r="H11" s="94"/>
      <c r="I11" s="107"/>
      <c r="J11" s="25"/>
      <c r="K11" s="22"/>
      <c r="L11" s="21">
        <f t="shared" si="0"/>
        <v>0</v>
      </c>
      <c r="M11" s="110">
        <f t="shared" si="1"/>
        <v>0</v>
      </c>
      <c r="N11" s="21"/>
      <c r="O11" s="111"/>
    </row>
    <row r="12" ht="0.6" hidden="1" customHeight="1" spans="2:15">
      <c r="B12" s="95"/>
      <c r="C12" s="14"/>
      <c r="D12" s="14"/>
      <c r="E12" s="96"/>
      <c r="F12" s="14"/>
      <c r="G12" s="14"/>
      <c r="H12" s="97"/>
      <c r="I12" s="112"/>
      <c r="J12" s="34"/>
      <c r="K12" s="15"/>
      <c r="L12" s="14">
        <f t="shared" si="0"/>
        <v>0</v>
      </c>
      <c r="M12" s="113">
        <f t="shared" si="1"/>
        <v>0</v>
      </c>
      <c r="N12" s="14"/>
      <c r="O12" s="36"/>
    </row>
    <row r="13" spans="2:15">
      <c r="B13" s="98" t="s">
        <v>92</v>
      </c>
      <c r="C13" s="7" t="s">
        <v>95</v>
      </c>
      <c r="D13" s="8">
        <v>47</v>
      </c>
      <c r="E13" s="99" t="s">
        <v>96</v>
      </c>
      <c r="F13" s="88">
        <v>1168438795</v>
      </c>
      <c r="G13" s="8">
        <v>11</v>
      </c>
      <c r="H13" s="8">
        <v>73.3</v>
      </c>
      <c r="I13" s="88" t="s">
        <v>84</v>
      </c>
      <c r="J13" s="8">
        <v>19</v>
      </c>
      <c r="K13" s="18">
        <v>86.3</v>
      </c>
      <c r="L13" s="114">
        <f t="shared" si="0"/>
        <v>79.8</v>
      </c>
      <c r="M13" s="106">
        <f t="shared" si="1"/>
        <v>0.76</v>
      </c>
      <c r="N13" s="8">
        <f>L14+L15</f>
        <v>193.3</v>
      </c>
      <c r="O13" s="35">
        <v>1</v>
      </c>
    </row>
    <row r="14" spans="2:15">
      <c r="B14" s="28"/>
      <c r="C14" s="54"/>
      <c r="D14" s="21"/>
      <c r="E14" s="89" t="s">
        <v>97</v>
      </c>
      <c r="F14" s="90"/>
      <c r="G14" s="21"/>
      <c r="H14" s="21">
        <v>92.2</v>
      </c>
      <c r="I14" s="90"/>
      <c r="J14" s="21"/>
      <c r="K14" s="22">
        <v>99.9</v>
      </c>
      <c r="L14" s="115">
        <f t="shared" si="0"/>
        <v>96.1</v>
      </c>
      <c r="M14" s="110">
        <f t="shared" si="1"/>
        <v>0.915238095238095</v>
      </c>
      <c r="N14" s="21"/>
      <c r="O14" s="111"/>
    </row>
    <row r="15" spans="2:15">
      <c r="B15" s="19"/>
      <c r="C15" s="50"/>
      <c r="D15" s="26"/>
      <c r="E15" s="92" t="s">
        <v>98</v>
      </c>
      <c r="F15" s="90"/>
      <c r="G15" s="21"/>
      <c r="H15" s="26">
        <v>97.3</v>
      </c>
      <c r="I15" s="90"/>
      <c r="J15" s="21"/>
      <c r="K15" s="20">
        <v>97.1</v>
      </c>
      <c r="L15" s="26">
        <f t="shared" si="0"/>
        <v>97.2</v>
      </c>
      <c r="M15" s="108">
        <f t="shared" si="1"/>
        <v>0.925714285714286</v>
      </c>
      <c r="N15" s="26"/>
      <c r="O15" s="57"/>
    </row>
    <row r="16" spans="2:15">
      <c r="B16" s="29" t="s">
        <v>99</v>
      </c>
      <c r="C16" s="31" t="s">
        <v>75</v>
      </c>
      <c r="D16" s="31">
        <v>82</v>
      </c>
      <c r="E16" s="100" t="s">
        <v>100</v>
      </c>
      <c r="F16" s="90"/>
      <c r="G16" s="21"/>
      <c r="H16" s="21">
        <v>86.5</v>
      </c>
      <c r="I16" s="90"/>
      <c r="J16" s="21"/>
      <c r="K16" s="22">
        <v>83.8</v>
      </c>
      <c r="L16" s="115">
        <f t="shared" si="0"/>
        <v>85.2</v>
      </c>
      <c r="M16" s="110">
        <f t="shared" si="1"/>
        <v>0.811428571428571</v>
      </c>
      <c r="N16" s="21">
        <f>L16+L17</f>
        <v>168.1</v>
      </c>
      <c r="O16" s="111">
        <v>3</v>
      </c>
    </row>
    <row r="17" spans="2:15">
      <c r="B17" s="19"/>
      <c r="C17" s="26"/>
      <c r="D17" s="26"/>
      <c r="E17" s="101" t="s">
        <v>101</v>
      </c>
      <c r="F17" s="90"/>
      <c r="G17" s="21"/>
      <c r="H17" s="26">
        <v>77.8</v>
      </c>
      <c r="I17" s="90"/>
      <c r="J17" s="21"/>
      <c r="K17" s="20">
        <v>88</v>
      </c>
      <c r="L17" s="116">
        <f t="shared" si="0"/>
        <v>82.9</v>
      </c>
      <c r="M17" s="108">
        <f t="shared" si="1"/>
        <v>0.78952380952381</v>
      </c>
      <c r="N17" s="26"/>
      <c r="O17" s="57"/>
    </row>
    <row r="18" spans="2:15">
      <c r="B18" s="29" t="s">
        <v>102</v>
      </c>
      <c r="C18" s="52" t="s">
        <v>44</v>
      </c>
      <c r="D18" s="31">
        <v>39</v>
      </c>
      <c r="E18" s="102" t="s">
        <v>103</v>
      </c>
      <c r="F18" s="90"/>
      <c r="G18" s="21"/>
      <c r="H18" s="31">
        <v>85.9</v>
      </c>
      <c r="I18" s="90"/>
      <c r="J18" s="21"/>
      <c r="K18" s="30">
        <v>89.9</v>
      </c>
      <c r="L18" s="117">
        <f t="shared" si="0"/>
        <v>87.9</v>
      </c>
      <c r="M18" s="59">
        <f t="shared" si="1"/>
        <v>0.837142857142857</v>
      </c>
      <c r="N18" s="31">
        <f>L18+L19</f>
        <v>172.6</v>
      </c>
      <c r="O18" s="66">
        <v>2</v>
      </c>
    </row>
    <row r="19" ht="17.25" spans="2:15">
      <c r="B19" s="95"/>
      <c r="C19" s="56"/>
      <c r="D19" s="14"/>
      <c r="E19" s="103" t="s">
        <v>104</v>
      </c>
      <c r="F19" s="104"/>
      <c r="G19" s="14"/>
      <c r="H19" s="14">
        <v>85.2</v>
      </c>
      <c r="I19" s="104"/>
      <c r="J19" s="14"/>
      <c r="K19" s="15">
        <v>84.1</v>
      </c>
      <c r="L19" s="14">
        <f t="shared" si="0"/>
        <v>84.7</v>
      </c>
      <c r="M19" s="113">
        <f t="shared" si="1"/>
        <v>0.806666666666667</v>
      </c>
      <c r="N19" s="14"/>
      <c r="O19" s="36"/>
    </row>
  </sheetData>
  <mergeCells count="54">
    <mergeCell ref="B2:D2"/>
    <mergeCell ref="F2:H2"/>
    <mergeCell ref="I2:K2"/>
    <mergeCell ref="B4:B5"/>
    <mergeCell ref="B6:B7"/>
    <mergeCell ref="B8:B9"/>
    <mergeCell ref="B11:B12"/>
    <mergeCell ref="B13:B15"/>
    <mergeCell ref="B16:B17"/>
    <mergeCell ref="B18:B19"/>
    <mergeCell ref="C4:C5"/>
    <mergeCell ref="C6:C7"/>
    <mergeCell ref="C8:C9"/>
    <mergeCell ref="C11:C12"/>
    <mergeCell ref="C13:C15"/>
    <mergeCell ref="C16:C17"/>
    <mergeCell ref="C18:C19"/>
    <mergeCell ref="D4:D5"/>
    <mergeCell ref="D6:D7"/>
    <mergeCell ref="D8:D9"/>
    <mergeCell ref="D11:D12"/>
    <mergeCell ref="D13:D15"/>
    <mergeCell ref="D16:D17"/>
    <mergeCell ref="D18:D19"/>
    <mergeCell ref="F4:F9"/>
    <mergeCell ref="F10:F12"/>
    <mergeCell ref="F13:F19"/>
    <mergeCell ref="G4:G9"/>
    <mergeCell ref="G10:G12"/>
    <mergeCell ref="G13:G19"/>
    <mergeCell ref="I4:I9"/>
    <mergeCell ref="I10:I12"/>
    <mergeCell ref="I13:I19"/>
    <mergeCell ref="J4:J9"/>
    <mergeCell ref="J10:J12"/>
    <mergeCell ref="J13:J19"/>
    <mergeCell ref="L2:L3"/>
    <mergeCell ref="M2:M3"/>
    <mergeCell ref="N2:N3"/>
    <mergeCell ref="N4:N5"/>
    <mergeCell ref="N6:N7"/>
    <mergeCell ref="N8:N9"/>
    <mergeCell ref="N11:N12"/>
    <mergeCell ref="N13:N15"/>
    <mergeCell ref="N16:N17"/>
    <mergeCell ref="N18:N19"/>
    <mergeCell ref="O2:O3"/>
    <mergeCell ref="O4:O5"/>
    <mergeCell ref="O6:O7"/>
    <mergeCell ref="O8:O9"/>
    <mergeCell ref="O11:O12"/>
    <mergeCell ref="O13:O15"/>
    <mergeCell ref="O16:O17"/>
    <mergeCell ref="O18:O19"/>
  </mergeCells>
  <conditionalFormatting sqref="L4:L19">
    <cfRule type="dataBar" priority="3">
      <dataBar>
        <cfvo type="num" val="0"/>
        <cfvo type="num" val="105"/>
        <color rgb="FF638EC6"/>
      </dataBar>
      <extLst>
        <ext xmlns:x14="http://schemas.microsoft.com/office/spreadsheetml/2009/9/main" uri="{B025F937-C7B1-47D3-B67F-A62EFF666E3E}">
          <x14:id>{e83236cf-34ba-428b-88d0-741ba566bf86}</x14:id>
        </ext>
      </extLst>
    </cfRule>
  </conditionalFormatting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83236cf-34ba-428b-88d0-741ba566bf86}">
            <x14:dataBar minLength="0" maxLength="100" gradient="0">
              <x14:cfvo type="num">
                <xm:f>0</xm:f>
              </x14:cfvo>
              <x14:cfvo type="num">
                <xm:f>105</xm:f>
              </x14:cfvo>
              <x14:negativeFillColor rgb="FFFF0000"/>
              <x14:axisColor rgb="FF000000"/>
            </x14:dataBar>
          </x14:cfRule>
          <xm:sqref>L4:L19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M15"/>
  <sheetViews>
    <sheetView workbookViewId="0">
      <selection activeCell="A1" sqref="A1"/>
    </sheetView>
  </sheetViews>
  <sheetFormatPr defaultColWidth="9" defaultRowHeight="16.5"/>
  <cols>
    <col min="1" max="1" width="9" style="4"/>
    <col min="2" max="2" width="7.5" style="4" customWidth="1"/>
    <col min="3" max="3" width="15.375" style="4" customWidth="1"/>
    <col min="4" max="4" width="43.125" style="4" customWidth="1"/>
    <col min="5" max="5" width="27.125" style="4" customWidth="1"/>
    <col min="6" max="12" width="9" style="4"/>
    <col min="13" max="13" width="9.5" style="4" customWidth="1"/>
    <col min="14" max="16384" width="9" style="4"/>
  </cols>
  <sheetData>
    <row r="2" spans="2:13">
      <c r="B2" s="17" t="s">
        <v>67</v>
      </c>
      <c r="C2" s="75"/>
      <c r="D2" s="75"/>
      <c r="E2" s="75" t="s">
        <v>68</v>
      </c>
      <c r="F2" s="75" t="s">
        <v>69</v>
      </c>
      <c r="G2" s="75"/>
      <c r="H2" s="75"/>
      <c r="I2" s="75"/>
      <c r="J2" s="75"/>
      <c r="K2" s="75" t="s">
        <v>9</v>
      </c>
      <c r="L2" s="75" t="s">
        <v>12</v>
      </c>
      <c r="M2" s="80" t="s">
        <v>65</v>
      </c>
    </row>
    <row r="3" ht="17.25" spans="2:13">
      <c r="B3" s="11" t="s">
        <v>1</v>
      </c>
      <c r="C3" s="13" t="s">
        <v>70</v>
      </c>
      <c r="D3" s="13" t="s">
        <v>72</v>
      </c>
      <c r="E3" s="13"/>
      <c r="F3" s="13" t="s">
        <v>53</v>
      </c>
      <c r="G3" s="13" t="s">
        <v>54</v>
      </c>
      <c r="H3" s="13" t="s">
        <v>55</v>
      </c>
      <c r="I3" s="13" t="s">
        <v>56</v>
      </c>
      <c r="J3" s="13" t="s">
        <v>74</v>
      </c>
      <c r="K3" s="13"/>
      <c r="L3" s="13"/>
      <c r="M3" s="67"/>
    </row>
    <row r="4" ht="15.75" customHeight="1" spans="2:13">
      <c r="B4" s="17" t="s">
        <v>81</v>
      </c>
      <c r="C4" s="76" t="s">
        <v>22</v>
      </c>
      <c r="D4" s="75"/>
      <c r="E4" s="75" t="s">
        <v>83</v>
      </c>
      <c r="F4" s="75"/>
      <c r="G4" s="75"/>
      <c r="H4" s="75"/>
      <c r="I4" s="75"/>
      <c r="J4" s="75"/>
      <c r="K4" s="75">
        <f t="shared" ref="K4:K15" si="0">ROUND(SUM(F4:J4),1)</f>
        <v>0</v>
      </c>
      <c r="L4" s="81">
        <f>ROUND(AVERAGE(K4:K5),1)</f>
        <v>0</v>
      </c>
      <c r="M4" s="82">
        <f>L4/105</f>
        <v>0</v>
      </c>
    </row>
    <row r="5" spans="2:13">
      <c r="B5" s="24"/>
      <c r="C5" s="76"/>
      <c r="D5" s="76"/>
      <c r="E5" s="76" t="s">
        <v>84</v>
      </c>
      <c r="F5" s="77"/>
      <c r="G5" s="76"/>
      <c r="H5" s="76"/>
      <c r="I5" s="76"/>
      <c r="J5" s="76"/>
      <c r="K5" s="76">
        <f t="shared" si="0"/>
        <v>0</v>
      </c>
      <c r="L5" s="83"/>
      <c r="M5" s="84"/>
    </row>
    <row r="6" spans="2:13">
      <c r="B6" s="24" t="s">
        <v>86</v>
      </c>
      <c r="C6" s="76" t="s">
        <v>28</v>
      </c>
      <c r="D6" s="76" t="s">
        <v>87</v>
      </c>
      <c r="E6" s="26" t="s">
        <v>83</v>
      </c>
      <c r="F6" s="76">
        <v>14.5</v>
      </c>
      <c r="G6" s="77">
        <v>14.5</v>
      </c>
      <c r="H6" s="76">
        <v>26</v>
      </c>
      <c r="I6" s="76">
        <v>36.5</v>
      </c>
      <c r="J6" s="76">
        <v>4.5</v>
      </c>
      <c r="K6" s="76">
        <f t="shared" si="0"/>
        <v>96</v>
      </c>
      <c r="L6" s="83">
        <f>ROUND(AVERAGE(K6:K7),1)</f>
        <v>99.1</v>
      </c>
      <c r="M6" s="84">
        <f>L6/105</f>
        <v>0.943809523809524</v>
      </c>
    </row>
    <row r="7" spans="2:13">
      <c r="B7" s="24"/>
      <c r="C7" s="76"/>
      <c r="D7" s="76"/>
      <c r="E7" s="76" t="s">
        <v>84</v>
      </c>
      <c r="F7" s="76">
        <v>15</v>
      </c>
      <c r="G7" s="77">
        <v>14.6</v>
      </c>
      <c r="H7" s="76">
        <v>28.8</v>
      </c>
      <c r="I7" s="76">
        <v>38.8</v>
      </c>
      <c r="J7" s="76">
        <v>5</v>
      </c>
      <c r="K7" s="76">
        <f t="shared" si="0"/>
        <v>102.2</v>
      </c>
      <c r="L7" s="83"/>
      <c r="M7" s="84"/>
    </row>
    <row r="8" spans="2:13">
      <c r="B8" s="24" t="s">
        <v>89</v>
      </c>
      <c r="C8" s="31" t="s">
        <v>77</v>
      </c>
      <c r="D8" s="76" t="s">
        <v>90</v>
      </c>
      <c r="E8" s="26" t="s">
        <v>83</v>
      </c>
      <c r="F8" s="76">
        <v>13.5</v>
      </c>
      <c r="G8" s="76">
        <v>12</v>
      </c>
      <c r="H8" s="76">
        <v>23.5</v>
      </c>
      <c r="I8" s="76">
        <v>32</v>
      </c>
      <c r="J8" s="76">
        <v>3.5</v>
      </c>
      <c r="K8" s="76">
        <f t="shared" si="0"/>
        <v>84.5</v>
      </c>
      <c r="L8" s="83">
        <f>ROUND(AVERAGE(K8:K9),1)</f>
        <v>87.8</v>
      </c>
      <c r="M8" s="84">
        <f>L8/105</f>
        <v>0.836190476190476</v>
      </c>
    </row>
    <row r="9" ht="17.25" spans="2:13">
      <c r="B9" s="24"/>
      <c r="C9" s="14"/>
      <c r="D9" s="76"/>
      <c r="E9" s="76" t="s">
        <v>84</v>
      </c>
      <c r="F9" s="77">
        <v>13.1</v>
      </c>
      <c r="G9" s="77">
        <v>13</v>
      </c>
      <c r="H9" s="76">
        <v>26.5</v>
      </c>
      <c r="I9" s="76">
        <v>35</v>
      </c>
      <c r="J9" s="76">
        <v>3.5</v>
      </c>
      <c r="K9" s="76">
        <f t="shared" si="0"/>
        <v>91.1</v>
      </c>
      <c r="L9" s="83"/>
      <c r="M9" s="84"/>
    </row>
    <row r="10" spans="2:13">
      <c r="B10" s="17" t="s">
        <v>92</v>
      </c>
      <c r="C10" s="8" t="s">
        <v>95</v>
      </c>
      <c r="D10" s="75" t="s">
        <v>96</v>
      </c>
      <c r="E10" s="75">
        <v>1168438795</v>
      </c>
      <c r="F10" s="78">
        <v>13.3</v>
      </c>
      <c r="G10" s="78">
        <v>14.4</v>
      </c>
      <c r="H10" s="75">
        <v>26.6</v>
      </c>
      <c r="I10" s="75">
        <v>18</v>
      </c>
      <c r="J10" s="75">
        <v>1</v>
      </c>
      <c r="K10" s="78">
        <f t="shared" si="0"/>
        <v>73.3</v>
      </c>
      <c r="L10" s="81">
        <f>ROUND(AVERAGE(K10:K11),1)</f>
        <v>79.8</v>
      </c>
      <c r="M10" s="82">
        <f>L10/105</f>
        <v>0.76</v>
      </c>
    </row>
    <row r="11" spans="2:13">
      <c r="B11" s="24"/>
      <c r="C11" s="26"/>
      <c r="D11" s="76"/>
      <c r="E11" s="76" t="s">
        <v>84</v>
      </c>
      <c r="F11" s="79">
        <v>14.3</v>
      </c>
      <c r="G11" s="79">
        <v>15</v>
      </c>
      <c r="H11" s="76">
        <v>25.5</v>
      </c>
      <c r="I11" s="76">
        <v>30</v>
      </c>
      <c r="J11" s="76">
        <v>1.5</v>
      </c>
      <c r="K11" s="76">
        <f t="shared" si="0"/>
        <v>86.3</v>
      </c>
      <c r="L11" s="83"/>
      <c r="M11" s="84"/>
    </row>
    <row r="12" spans="2:13">
      <c r="B12" s="24" t="s">
        <v>99</v>
      </c>
      <c r="C12" s="76" t="s">
        <v>75</v>
      </c>
      <c r="D12" s="76" t="s">
        <v>100</v>
      </c>
      <c r="E12" s="76">
        <v>1168438795</v>
      </c>
      <c r="F12" s="76">
        <v>13.1</v>
      </c>
      <c r="G12" s="76">
        <v>12.6</v>
      </c>
      <c r="H12" s="76">
        <v>25.5</v>
      </c>
      <c r="I12" s="76">
        <v>33.5</v>
      </c>
      <c r="J12" s="76">
        <v>1.8</v>
      </c>
      <c r="K12" s="76">
        <f t="shared" si="0"/>
        <v>86.5</v>
      </c>
      <c r="L12" s="83">
        <f>ROUND(AVERAGE(K12:K13),1)</f>
        <v>85.2</v>
      </c>
      <c r="M12" s="84">
        <f>L12/105</f>
        <v>0.811428571428571</v>
      </c>
    </row>
    <row r="13" spans="2:13">
      <c r="B13" s="24"/>
      <c r="C13" s="76"/>
      <c r="D13" s="76"/>
      <c r="E13" s="76" t="s">
        <v>84</v>
      </c>
      <c r="F13" s="76">
        <v>13.8</v>
      </c>
      <c r="G13" s="77">
        <v>12</v>
      </c>
      <c r="H13" s="76">
        <v>24.5</v>
      </c>
      <c r="I13" s="76">
        <v>31.5</v>
      </c>
      <c r="J13" s="76">
        <v>2</v>
      </c>
      <c r="K13" s="76">
        <f t="shared" si="0"/>
        <v>83.8</v>
      </c>
      <c r="L13" s="83"/>
      <c r="M13" s="84"/>
    </row>
    <row r="14" spans="2:13">
      <c r="B14" s="24" t="s">
        <v>102</v>
      </c>
      <c r="C14" s="31" t="s">
        <v>44</v>
      </c>
      <c r="D14" s="76"/>
      <c r="E14" s="76">
        <v>1168438795</v>
      </c>
      <c r="F14" s="76"/>
      <c r="G14" s="76"/>
      <c r="H14" s="76"/>
      <c r="I14" s="76"/>
      <c r="J14" s="76"/>
      <c r="K14" s="76">
        <f t="shared" si="0"/>
        <v>0</v>
      </c>
      <c r="L14" s="83">
        <f>ROUND(AVERAGE(K14:K15),1)</f>
        <v>0</v>
      </c>
      <c r="M14" s="84">
        <f>L14/105</f>
        <v>0</v>
      </c>
    </row>
    <row r="15" ht="17.25" spans="2:13">
      <c r="B15" s="11"/>
      <c r="C15" s="14"/>
      <c r="D15" s="13"/>
      <c r="E15" s="13" t="s">
        <v>84</v>
      </c>
      <c r="F15" s="13"/>
      <c r="G15" s="13"/>
      <c r="H15" s="13"/>
      <c r="I15" s="13"/>
      <c r="J15" s="13"/>
      <c r="K15" s="13">
        <f t="shared" si="0"/>
        <v>0</v>
      </c>
      <c r="L15" s="85"/>
      <c r="M15" s="86"/>
    </row>
  </sheetData>
  <mergeCells count="36">
    <mergeCell ref="B2:D2"/>
    <mergeCell ref="F2:J2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2:E3"/>
    <mergeCell ref="K2:K3"/>
    <mergeCell ref="L2:L3"/>
    <mergeCell ref="L4:L5"/>
    <mergeCell ref="L6:L7"/>
    <mergeCell ref="L8:L9"/>
    <mergeCell ref="L10:L11"/>
    <mergeCell ref="L12:L13"/>
    <mergeCell ref="L14:L15"/>
    <mergeCell ref="M2:M3"/>
    <mergeCell ref="M4:M5"/>
    <mergeCell ref="M6:M7"/>
    <mergeCell ref="M8:M9"/>
    <mergeCell ref="M10:M11"/>
    <mergeCell ref="M12:M13"/>
    <mergeCell ref="M14:M15"/>
  </mergeCells>
  <conditionalFormatting sqref="F9">
    <cfRule type="colorScale" priority="1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2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G4:G15">
    <cfRule type="colorScale" priority="22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G4:G16">
    <cfRule type="colorScale" priority="17">
      <colorScale>
        <cfvo type="num" val="9"/>
        <cfvo type="num" val="11.25"/>
        <cfvo type="num" val="13.5"/>
        <color rgb="FFF8696B"/>
        <color rgb="FFFFEB84"/>
        <color rgb="FF63BE7B"/>
      </colorScale>
    </cfRule>
  </conditionalFormatting>
  <conditionalFormatting sqref="H4:H15">
    <cfRule type="colorScale" priority="16">
      <colorScale>
        <cfvo type="num" val="18"/>
        <cfvo type="num" val="22.5"/>
        <cfvo type="num" val="27"/>
        <color rgb="FFF8696B"/>
        <color rgb="FFFFEB84"/>
        <color rgb="FF63BE7B"/>
      </colorScale>
    </cfRule>
    <cfRule type="colorScale" priority="21">
      <colorScale>
        <cfvo type="num" val="18"/>
        <cfvo type="percentile" val="50"/>
        <cfvo type="num" val="27"/>
        <color rgb="FFF8696B"/>
        <color rgb="FFFFEB84"/>
        <color rgb="FF63BE7B"/>
      </colorScale>
    </cfRule>
  </conditionalFormatting>
  <conditionalFormatting sqref="I4:I15">
    <cfRule type="colorScale" priority="15">
      <colorScale>
        <cfvo type="num" val="24"/>
        <cfvo type="num" val="30"/>
        <cfvo type="num" val="36"/>
        <color rgb="FFF8696B"/>
        <color rgb="FFFFEB84"/>
        <color rgb="FF63BE7B"/>
      </colorScale>
    </cfRule>
    <cfRule type="colorScale" priority="20">
      <colorScale>
        <cfvo type="num" val="24"/>
        <cfvo type="percentile" val="50"/>
        <cfvo type="num" val="36"/>
        <color rgb="FFF8696B"/>
        <color rgb="FFFFEB84"/>
        <color rgb="FF63BE7B"/>
      </colorScale>
    </cfRule>
  </conditionalFormatting>
  <conditionalFormatting sqref="J4:J15">
    <cfRule type="colorScale" priority="57">
      <colorScale>
        <cfvo type="num" val="0"/>
        <cfvo type="num" val="2.5"/>
        <cfvo type="num" val="5"/>
        <color rgb="FFF8696B"/>
        <color rgb="FFFFEB84"/>
        <color rgb="FF63BE7B"/>
      </colorScale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F8 F10:F15">
    <cfRule type="colorScale" priority="18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19">
      <colorScale>
        <cfvo type="num" val="9"/>
        <cfvo type="percentile" val="50"/>
        <cfvo type="num" val="13.5"/>
        <color rgb="FFF8696B"/>
        <color rgb="FFFFEB84"/>
        <color rgb="FF63BE7B"/>
      </colorScale>
    </cfRule>
    <cfRule type="colorScale" priority="23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headerFooter/>
  <ignoredErrors>
    <ignoredError sqref="K10:K1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15"/>
  <sheetViews>
    <sheetView workbookViewId="0">
      <selection activeCell="A1" sqref="A1"/>
    </sheetView>
  </sheetViews>
  <sheetFormatPr defaultColWidth="9" defaultRowHeight="16.5"/>
  <cols>
    <col min="1" max="1" width="9" style="4"/>
    <col min="2" max="2" width="7.5" style="4" customWidth="1"/>
    <col min="3" max="3" width="15.375" style="4" customWidth="1"/>
    <col min="4" max="4" width="43.125" style="4" customWidth="1"/>
    <col min="5" max="5" width="27.125" style="4" customWidth="1"/>
    <col min="6" max="13" width="9" style="4"/>
    <col min="14" max="14" width="9.5" style="4" customWidth="1"/>
    <col min="15" max="16384" width="9" style="4"/>
  </cols>
  <sheetData>
    <row r="2" spans="2:14">
      <c r="B2" s="17" t="s">
        <v>67</v>
      </c>
      <c r="C2" s="75"/>
      <c r="D2" s="75"/>
      <c r="E2" s="75" t="s">
        <v>68</v>
      </c>
      <c r="F2" s="75" t="s">
        <v>69</v>
      </c>
      <c r="G2" s="75"/>
      <c r="H2" s="75"/>
      <c r="I2" s="75"/>
      <c r="J2" s="75"/>
      <c r="K2" s="75"/>
      <c r="L2" s="75" t="s">
        <v>9</v>
      </c>
      <c r="M2" s="75" t="s">
        <v>12</v>
      </c>
      <c r="N2" s="80" t="s">
        <v>65</v>
      </c>
    </row>
    <row r="3" ht="17.25" spans="2:14">
      <c r="B3" s="11" t="s">
        <v>1</v>
      </c>
      <c r="C3" s="13" t="s">
        <v>70</v>
      </c>
      <c r="D3" s="13" t="s">
        <v>72</v>
      </c>
      <c r="E3" s="13"/>
      <c r="F3" s="13" t="s">
        <v>53</v>
      </c>
      <c r="G3" s="13" t="s">
        <v>54</v>
      </c>
      <c r="H3" s="13" t="s">
        <v>55</v>
      </c>
      <c r="I3" s="13" t="s">
        <v>56</v>
      </c>
      <c r="J3" s="13" t="s">
        <v>74</v>
      </c>
      <c r="K3" s="13" t="s">
        <v>105</v>
      </c>
      <c r="L3" s="13"/>
      <c r="M3" s="13"/>
      <c r="N3" s="67"/>
    </row>
    <row r="4" spans="2:14">
      <c r="B4" s="17" t="s">
        <v>81</v>
      </c>
      <c r="C4" s="76" t="s">
        <v>22</v>
      </c>
      <c r="D4" s="75" t="s">
        <v>82</v>
      </c>
      <c r="E4" s="75" t="s">
        <v>83</v>
      </c>
      <c r="F4" s="75">
        <v>13.5</v>
      </c>
      <c r="G4" s="75">
        <v>12.5</v>
      </c>
      <c r="H4" s="75">
        <v>25.5</v>
      </c>
      <c r="I4" s="75">
        <v>36</v>
      </c>
      <c r="J4" s="75">
        <v>3</v>
      </c>
      <c r="K4" s="75">
        <v>0</v>
      </c>
      <c r="L4" s="75">
        <f t="shared" ref="L4:L15" si="0">ROUND(SUM(F4:K4),1)</f>
        <v>90.5</v>
      </c>
      <c r="M4" s="81">
        <f>ROUND(AVERAGE(L4:L5),1)</f>
        <v>93.3</v>
      </c>
      <c r="N4" s="82">
        <f>M4/105</f>
        <v>0.888571428571429</v>
      </c>
    </row>
    <row r="5" spans="2:14">
      <c r="B5" s="24"/>
      <c r="C5" s="76"/>
      <c r="D5" s="76"/>
      <c r="E5" s="76" t="s">
        <v>84</v>
      </c>
      <c r="F5" s="77">
        <v>12.5</v>
      </c>
      <c r="G5" s="76">
        <v>13.5</v>
      </c>
      <c r="H5" s="76">
        <v>28.5</v>
      </c>
      <c r="I5" s="76">
        <v>37</v>
      </c>
      <c r="J5" s="76">
        <v>4.5</v>
      </c>
      <c r="K5" s="76">
        <v>0</v>
      </c>
      <c r="L5" s="76">
        <f t="shared" si="0"/>
        <v>96</v>
      </c>
      <c r="M5" s="83"/>
      <c r="N5" s="84"/>
    </row>
    <row r="6" spans="2:14">
      <c r="B6" s="24" t="s">
        <v>86</v>
      </c>
      <c r="C6" s="76" t="s">
        <v>28</v>
      </c>
      <c r="D6" s="76" t="s">
        <v>88</v>
      </c>
      <c r="E6" s="26" t="s">
        <v>83</v>
      </c>
      <c r="F6" s="76">
        <v>14.5</v>
      </c>
      <c r="G6" s="77">
        <v>11.5</v>
      </c>
      <c r="H6" s="76">
        <v>24</v>
      </c>
      <c r="I6" s="76">
        <v>35.5</v>
      </c>
      <c r="J6" s="76">
        <v>0</v>
      </c>
      <c r="K6" s="76">
        <v>-10</v>
      </c>
      <c r="L6" s="76">
        <f t="shared" si="0"/>
        <v>75.5</v>
      </c>
      <c r="M6" s="83">
        <f>ROUND(AVERAGE(L6:L7),1)</f>
        <v>79</v>
      </c>
      <c r="N6" s="84">
        <f>M6/105</f>
        <v>0.752380952380952</v>
      </c>
    </row>
    <row r="7" spans="2:14">
      <c r="B7" s="24"/>
      <c r="C7" s="76"/>
      <c r="D7" s="76"/>
      <c r="E7" s="76" t="s">
        <v>84</v>
      </c>
      <c r="F7" s="76">
        <v>14</v>
      </c>
      <c r="G7" s="77">
        <v>13.3</v>
      </c>
      <c r="H7" s="76">
        <v>28.5</v>
      </c>
      <c r="I7" s="76">
        <v>36.6</v>
      </c>
      <c r="J7" s="76">
        <v>0</v>
      </c>
      <c r="K7" s="76">
        <v>-10</v>
      </c>
      <c r="L7" s="76">
        <f t="shared" si="0"/>
        <v>82.4</v>
      </c>
      <c r="M7" s="83"/>
      <c r="N7" s="84"/>
    </row>
    <row r="8" spans="2:14">
      <c r="B8" s="24" t="s">
        <v>89</v>
      </c>
      <c r="C8" s="31" t="s">
        <v>77</v>
      </c>
      <c r="D8" s="76" t="s">
        <v>91</v>
      </c>
      <c r="E8" s="26" t="s">
        <v>83</v>
      </c>
      <c r="F8" s="76">
        <v>12</v>
      </c>
      <c r="G8" s="76">
        <v>10.5</v>
      </c>
      <c r="H8" s="76">
        <v>19.5</v>
      </c>
      <c r="I8" s="76">
        <v>23</v>
      </c>
      <c r="J8" s="76">
        <v>3</v>
      </c>
      <c r="K8" s="76">
        <v>0</v>
      </c>
      <c r="L8" s="76">
        <f t="shared" si="0"/>
        <v>68</v>
      </c>
      <c r="M8" s="83">
        <f>ROUND(AVERAGE(L8:L9),1)</f>
        <v>74.5</v>
      </c>
      <c r="N8" s="84">
        <f>M8/105</f>
        <v>0.70952380952381</v>
      </c>
    </row>
    <row r="9" ht="17.25" spans="2:14">
      <c r="B9" s="24"/>
      <c r="C9" s="14"/>
      <c r="D9" s="76"/>
      <c r="E9" s="76" t="s">
        <v>84</v>
      </c>
      <c r="F9" s="77">
        <v>12.5</v>
      </c>
      <c r="G9" s="77">
        <v>12</v>
      </c>
      <c r="H9" s="76">
        <v>23</v>
      </c>
      <c r="I9" s="76">
        <v>30</v>
      </c>
      <c r="J9" s="76">
        <v>3.5</v>
      </c>
      <c r="K9" s="76">
        <v>0</v>
      </c>
      <c r="L9" s="76">
        <f t="shared" si="0"/>
        <v>81</v>
      </c>
      <c r="M9" s="83"/>
      <c r="N9" s="84"/>
    </row>
    <row r="10" spans="2:14">
      <c r="B10" s="17" t="s">
        <v>92</v>
      </c>
      <c r="C10" s="8" t="s">
        <v>95</v>
      </c>
      <c r="D10" s="75" t="s">
        <v>97</v>
      </c>
      <c r="E10" s="75">
        <v>1168438795</v>
      </c>
      <c r="F10" s="78">
        <v>13.5</v>
      </c>
      <c r="G10" s="78">
        <v>14.1</v>
      </c>
      <c r="H10" s="75">
        <v>28</v>
      </c>
      <c r="I10" s="75">
        <v>34.1</v>
      </c>
      <c r="J10" s="75">
        <v>2.5</v>
      </c>
      <c r="K10" s="75">
        <v>0</v>
      </c>
      <c r="L10" s="75">
        <f t="shared" si="0"/>
        <v>92.2</v>
      </c>
      <c r="M10" s="81">
        <f>ROUND(AVERAGE(L10:L11),1)</f>
        <v>96.1</v>
      </c>
      <c r="N10" s="82">
        <f>M10/105</f>
        <v>0.915238095238095</v>
      </c>
    </row>
    <row r="11" spans="2:14">
      <c r="B11" s="24"/>
      <c r="C11" s="26"/>
      <c r="D11" s="76"/>
      <c r="E11" s="76" t="s">
        <v>84</v>
      </c>
      <c r="F11" s="79">
        <v>15</v>
      </c>
      <c r="G11" s="79">
        <v>14.3</v>
      </c>
      <c r="H11" s="76">
        <v>29.1</v>
      </c>
      <c r="I11" s="76">
        <v>37</v>
      </c>
      <c r="J11" s="76">
        <v>4.5</v>
      </c>
      <c r="K11" s="76">
        <v>0</v>
      </c>
      <c r="L11" s="76">
        <f t="shared" si="0"/>
        <v>99.9</v>
      </c>
      <c r="M11" s="83"/>
      <c r="N11" s="84"/>
    </row>
    <row r="12" spans="2:14">
      <c r="B12" s="24" t="s">
        <v>99</v>
      </c>
      <c r="C12" s="76" t="s">
        <v>75</v>
      </c>
      <c r="D12" s="76"/>
      <c r="E12" s="76">
        <v>1168438795</v>
      </c>
      <c r="F12" s="76"/>
      <c r="G12" s="76"/>
      <c r="H12" s="76"/>
      <c r="I12" s="76"/>
      <c r="J12" s="76"/>
      <c r="K12" s="76">
        <v>0</v>
      </c>
      <c r="L12" s="76">
        <f t="shared" si="0"/>
        <v>0</v>
      </c>
      <c r="M12" s="83">
        <f>ROUND(AVERAGE(L12:L13),1)</f>
        <v>0</v>
      </c>
      <c r="N12" s="84">
        <f>M12/105</f>
        <v>0</v>
      </c>
    </row>
    <row r="13" spans="2:14">
      <c r="B13" s="24"/>
      <c r="C13" s="76"/>
      <c r="D13" s="76"/>
      <c r="E13" s="76" t="s">
        <v>84</v>
      </c>
      <c r="F13" s="76"/>
      <c r="G13" s="77"/>
      <c r="H13" s="76"/>
      <c r="I13" s="76"/>
      <c r="J13" s="76"/>
      <c r="K13" s="76">
        <v>0</v>
      </c>
      <c r="L13" s="76">
        <f t="shared" si="0"/>
        <v>0</v>
      </c>
      <c r="M13" s="83"/>
      <c r="N13" s="84"/>
    </row>
    <row r="14" spans="2:14">
      <c r="B14" s="24" t="s">
        <v>102</v>
      </c>
      <c r="C14" s="31" t="s">
        <v>44</v>
      </c>
      <c r="D14" s="76" t="s">
        <v>103</v>
      </c>
      <c r="E14" s="76">
        <v>1168438795</v>
      </c>
      <c r="F14" s="76">
        <v>12.9</v>
      </c>
      <c r="G14" s="76">
        <v>12.3</v>
      </c>
      <c r="H14" s="76">
        <v>24.5</v>
      </c>
      <c r="I14" s="76">
        <v>32.7</v>
      </c>
      <c r="J14" s="76">
        <v>3.5</v>
      </c>
      <c r="K14" s="76">
        <v>0</v>
      </c>
      <c r="L14" s="76">
        <f t="shared" si="0"/>
        <v>85.9</v>
      </c>
      <c r="M14" s="83">
        <f>ROUND(AVERAGE(L14:L15),1)</f>
        <v>87.9</v>
      </c>
      <c r="N14" s="84">
        <f>M14/105</f>
        <v>0.837142857142857</v>
      </c>
    </row>
    <row r="15" ht="17.25" spans="2:14">
      <c r="B15" s="11"/>
      <c r="C15" s="14"/>
      <c r="D15" s="13"/>
      <c r="E15" s="13" t="s">
        <v>84</v>
      </c>
      <c r="F15" s="13">
        <v>14</v>
      </c>
      <c r="G15" s="13">
        <v>12</v>
      </c>
      <c r="H15" s="13">
        <v>26.4</v>
      </c>
      <c r="I15" s="13">
        <v>33.5</v>
      </c>
      <c r="J15" s="13">
        <v>4</v>
      </c>
      <c r="K15" s="13">
        <v>0</v>
      </c>
      <c r="L15" s="13">
        <f t="shared" si="0"/>
        <v>89.9</v>
      </c>
      <c r="M15" s="85"/>
      <c r="N15" s="86"/>
    </row>
  </sheetData>
  <mergeCells count="36">
    <mergeCell ref="B2:D2"/>
    <mergeCell ref="F2:K2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2:E3"/>
    <mergeCell ref="L2:L3"/>
    <mergeCell ref="M2:M3"/>
    <mergeCell ref="M4:M5"/>
    <mergeCell ref="M6:M7"/>
    <mergeCell ref="M8:M9"/>
    <mergeCell ref="M10:M11"/>
    <mergeCell ref="M12:M13"/>
    <mergeCell ref="M14:M15"/>
    <mergeCell ref="N2:N3"/>
    <mergeCell ref="N4:N5"/>
    <mergeCell ref="N6:N7"/>
    <mergeCell ref="N8:N9"/>
    <mergeCell ref="N10:N11"/>
    <mergeCell ref="N12:N13"/>
    <mergeCell ref="N14:N15"/>
  </mergeCells>
  <conditionalFormatting sqref="F9">
    <cfRule type="colorScale" priority="1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2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G4:G15">
    <cfRule type="colorScale" priority="11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G4:G16">
    <cfRule type="colorScale" priority="6">
      <colorScale>
        <cfvo type="num" val="9"/>
        <cfvo type="num" val="11.25"/>
        <cfvo type="num" val="13.5"/>
        <color rgb="FFF8696B"/>
        <color rgb="FFFFEB84"/>
        <color rgb="FF63BE7B"/>
      </colorScale>
    </cfRule>
  </conditionalFormatting>
  <conditionalFormatting sqref="H4:H15">
    <cfRule type="colorScale" priority="5">
      <colorScale>
        <cfvo type="num" val="18"/>
        <cfvo type="num" val="22.5"/>
        <cfvo type="num" val="27"/>
        <color rgb="FFF8696B"/>
        <color rgb="FFFFEB84"/>
        <color rgb="FF63BE7B"/>
      </colorScale>
    </cfRule>
    <cfRule type="colorScale" priority="10">
      <colorScale>
        <cfvo type="num" val="18"/>
        <cfvo type="percentile" val="50"/>
        <cfvo type="num" val="27"/>
        <color rgb="FFF8696B"/>
        <color rgb="FFFFEB84"/>
        <color rgb="FF63BE7B"/>
      </colorScale>
    </cfRule>
  </conditionalFormatting>
  <conditionalFormatting sqref="I4:I15">
    <cfRule type="colorScale" priority="4">
      <colorScale>
        <cfvo type="num" val="24"/>
        <cfvo type="num" val="30"/>
        <cfvo type="num" val="36"/>
        <color rgb="FFF8696B"/>
        <color rgb="FFFFEB84"/>
        <color rgb="FF63BE7B"/>
      </colorScale>
    </cfRule>
    <cfRule type="colorScale" priority="9">
      <colorScale>
        <cfvo type="num" val="24"/>
        <cfvo type="percentile" val="50"/>
        <cfvo type="num" val="36"/>
        <color rgb="FFF8696B"/>
        <color rgb="FFFFEB84"/>
        <color rgb="FF63BE7B"/>
      </colorScale>
    </cfRule>
  </conditionalFormatting>
  <conditionalFormatting sqref="J4:J15">
    <cfRule type="colorScale" priority="13">
      <colorScale>
        <cfvo type="num" val="0"/>
        <cfvo type="num" val="2.5"/>
        <cfvo type="num" val="5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:K15">
    <cfRule type="cellIs" dxfId="0" priority="3" operator="lessThan">
      <formula>0</formula>
    </cfRule>
  </conditionalFormatting>
  <conditionalFormatting sqref="F4:F8 F10:F15">
    <cfRule type="colorScale" priority="7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8">
      <colorScale>
        <cfvo type="num" val="9"/>
        <cfvo type="percentile" val="50"/>
        <cfvo type="num" val="13.5"/>
        <color rgb="FFF8696B"/>
        <color rgb="FFFFEB84"/>
        <color rgb="FF63BE7B"/>
      </colorScale>
    </cfRule>
    <cfRule type="colorScale" priority="12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headerFooter/>
  <ignoredErrors>
    <ignoredError sqref="L10 L12 L1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M15"/>
  <sheetViews>
    <sheetView workbookViewId="0">
      <selection activeCell="F12" sqref="F12"/>
    </sheetView>
  </sheetViews>
  <sheetFormatPr defaultColWidth="9" defaultRowHeight="16.5"/>
  <cols>
    <col min="1" max="1" width="9" style="4"/>
    <col min="2" max="2" width="7.5" style="4" customWidth="1"/>
    <col min="3" max="3" width="15.375" style="4" customWidth="1"/>
    <col min="4" max="4" width="43.125" style="4" customWidth="1"/>
    <col min="5" max="5" width="27.125" style="4" customWidth="1"/>
    <col min="6" max="12" width="9" style="4"/>
    <col min="13" max="13" width="9.5" style="4" customWidth="1"/>
    <col min="14" max="16384" width="9" style="4"/>
  </cols>
  <sheetData>
    <row r="2" spans="2:13">
      <c r="B2" s="17" t="s">
        <v>67</v>
      </c>
      <c r="C2" s="75"/>
      <c r="D2" s="75"/>
      <c r="E2" s="75" t="s">
        <v>68</v>
      </c>
      <c r="F2" s="75" t="s">
        <v>69</v>
      </c>
      <c r="G2" s="75"/>
      <c r="H2" s="75"/>
      <c r="I2" s="75"/>
      <c r="J2" s="75"/>
      <c r="K2" s="75" t="s">
        <v>9</v>
      </c>
      <c r="L2" s="75" t="s">
        <v>12</v>
      </c>
      <c r="M2" s="80" t="s">
        <v>65</v>
      </c>
    </row>
    <row r="3" ht="17.25" spans="2:13">
      <c r="B3" s="11" t="s">
        <v>1</v>
      </c>
      <c r="C3" s="13" t="s">
        <v>70</v>
      </c>
      <c r="D3" s="13" t="s">
        <v>72</v>
      </c>
      <c r="E3" s="13"/>
      <c r="F3" s="13" t="s">
        <v>53</v>
      </c>
      <c r="G3" s="13" t="s">
        <v>54</v>
      </c>
      <c r="H3" s="13" t="s">
        <v>55</v>
      </c>
      <c r="I3" s="13" t="s">
        <v>56</v>
      </c>
      <c r="J3" s="13" t="s">
        <v>74</v>
      </c>
      <c r="K3" s="13"/>
      <c r="L3" s="13"/>
      <c r="M3" s="67"/>
    </row>
    <row r="4" spans="2:13">
      <c r="B4" s="17" t="s">
        <v>81</v>
      </c>
      <c r="C4" s="76" t="s">
        <v>22</v>
      </c>
      <c r="D4" s="75" t="s">
        <v>85</v>
      </c>
      <c r="E4" s="75" t="s">
        <v>83</v>
      </c>
      <c r="F4" s="75">
        <v>13.5</v>
      </c>
      <c r="G4" s="75">
        <v>11.5</v>
      </c>
      <c r="H4" s="75">
        <v>23.5</v>
      </c>
      <c r="I4" s="75">
        <v>28.5</v>
      </c>
      <c r="J4" s="75">
        <v>3</v>
      </c>
      <c r="K4" s="75">
        <f t="shared" ref="K4:K15" si="0">ROUND(SUM(F4:J4),1)</f>
        <v>80</v>
      </c>
      <c r="L4" s="81">
        <f>ROUND(AVERAGE(K4:K5),1)</f>
        <v>83.2</v>
      </c>
      <c r="M4" s="82">
        <f>L4/105</f>
        <v>0.792380952380952</v>
      </c>
    </row>
    <row r="5" spans="2:13">
      <c r="B5" s="24"/>
      <c r="C5" s="76"/>
      <c r="D5" s="76"/>
      <c r="E5" s="76" t="s">
        <v>84</v>
      </c>
      <c r="F5" s="77">
        <v>13.3</v>
      </c>
      <c r="G5" s="76">
        <v>12.5</v>
      </c>
      <c r="H5" s="76">
        <v>24.5</v>
      </c>
      <c r="I5" s="76">
        <v>32.5</v>
      </c>
      <c r="J5" s="76">
        <v>3.5</v>
      </c>
      <c r="K5" s="76">
        <f t="shared" si="0"/>
        <v>86.3</v>
      </c>
      <c r="L5" s="83"/>
      <c r="M5" s="84"/>
    </row>
    <row r="6" spans="2:13">
      <c r="B6" s="24" t="s">
        <v>86</v>
      </c>
      <c r="C6" s="76" t="s">
        <v>28</v>
      </c>
      <c r="D6" s="76"/>
      <c r="E6" s="26" t="s">
        <v>83</v>
      </c>
      <c r="F6" s="76"/>
      <c r="G6" s="77"/>
      <c r="H6" s="76"/>
      <c r="I6" s="76"/>
      <c r="J6" s="76"/>
      <c r="K6" s="76">
        <f t="shared" si="0"/>
        <v>0</v>
      </c>
      <c r="L6" s="83">
        <f>ROUND(AVERAGE(K6:K7),1)</f>
        <v>0</v>
      </c>
      <c r="M6" s="84">
        <f>L6/105</f>
        <v>0</v>
      </c>
    </row>
    <row r="7" spans="2:13">
      <c r="B7" s="24"/>
      <c r="C7" s="76"/>
      <c r="D7" s="76"/>
      <c r="E7" s="76" t="s">
        <v>84</v>
      </c>
      <c r="F7" s="76"/>
      <c r="G7" s="77"/>
      <c r="H7" s="76"/>
      <c r="I7" s="76"/>
      <c r="J7" s="76"/>
      <c r="K7" s="76">
        <f t="shared" si="0"/>
        <v>0</v>
      </c>
      <c r="L7" s="83"/>
      <c r="M7" s="84"/>
    </row>
    <row r="8" spans="2:13">
      <c r="B8" s="24" t="s">
        <v>89</v>
      </c>
      <c r="C8" s="31" t="s">
        <v>77</v>
      </c>
      <c r="D8" s="76"/>
      <c r="E8" s="26" t="s">
        <v>83</v>
      </c>
      <c r="F8" s="76"/>
      <c r="G8" s="76"/>
      <c r="H8" s="76"/>
      <c r="I8" s="76"/>
      <c r="J8" s="76"/>
      <c r="K8" s="76">
        <f t="shared" si="0"/>
        <v>0</v>
      </c>
      <c r="L8" s="83">
        <f>ROUND(AVERAGE(K8:K9),1)</f>
        <v>0</v>
      </c>
      <c r="M8" s="84">
        <f>L8/105</f>
        <v>0</v>
      </c>
    </row>
    <row r="9" ht="17.25" spans="2:13">
      <c r="B9" s="24"/>
      <c r="C9" s="14"/>
      <c r="D9" s="76"/>
      <c r="E9" s="76" t="s">
        <v>84</v>
      </c>
      <c r="F9" s="77"/>
      <c r="G9" s="77"/>
      <c r="H9" s="76"/>
      <c r="I9" s="76"/>
      <c r="J9" s="76"/>
      <c r="K9" s="76">
        <f t="shared" si="0"/>
        <v>0</v>
      </c>
      <c r="L9" s="83"/>
      <c r="M9" s="84"/>
    </row>
    <row r="10" spans="2:13">
      <c r="B10" s="17" t="s">
        <v>92</v>
      </c>
      <c r="C10" s="8" t="s">
        <v>95</v>
      </c>
      <c r="D10" s="75" t="s">
        <v>98</v>
      </c>
      <c r="E10" s="75">
        <v>1168438795</v>
      </c>
      <c r="F10" s="78">
        <v>14.2</v>
      </c>
      <c r="G10" s="78">
        <v>14.6</v>
      </c>
      <c r="H10" s="75">
        <v>28.2</v>
      </c>
      <c r="I10" s="75">
        <v>35.5</v>
      </c>
      <c r="J10" s="75">
        <v>4.8</v>
      </c>
      <c r="K10" s="75">
        <f t="shared" si="0"/>
        <v>97.3</v>
      </c>
      <c r="L10" s="81">
        <f>ROUND(AVERAGE(K10:K11),1)</f>
        <v>97.2</v>
      </c>
      <c r="M10" s="82">
        <f>L10/105</f>
        <v>0.925714285714286</v>
      </c>
    </row>
    <row r="11" spans="2:13">
      <c r="B11" s="24"/>
      <c r="C11" s="26"/>
      <c r="D11" s="76"/>
      <c r="E11" s="76" t="s">
        <v>84</v>
      </c>
      <c r="F11" s="79">
        <v>15</v>
      </c>
      <c r="G11" s="79">
        <v>14.3</v>
      </c>
      <c r="H11" s="76">
        <v>26.8</v>
      </c>
      <c r="I11" s="76">
        <v>36</v>
      </c>
      <c r="J11" s="76">
        <v>5</v>
      </c>
      <c r="K11" s="76">
        <f t="shared" si="0"/>
        <v>97.1</v>
      </c>
      <c r="L11" s="83"/>
      <c r="M11" s="84"/>
    </row>
    <row r="12" spans="2:13">
      <c r="B12" s="24" t="s">
        <v>99</v>
      </c>
      <c r="C12" s="76" t="s">
        <v>75</v>
      </c>
      <c r="D12" s="76" t="s">
        <v>101</v>
      </c>
      <c r="E12" s="76">
        <v>1168438795</v>
      </c>
      <c r="F12" s="76">
        <v>13</v>
      </c>
      <c r="G12" s="76">
        <v>11</v>
      </c>
      <c r="H12" s="76">
        <v>23</v>
      </c>
      <c r="I12" s="76">
        <v>29.6</v>
      </c>
      <c r="J12" s="76">
        <v>1.2</v>
      </c>
      <c r="K12" s="76">
        <f t="shared" si="0"/>
        <v>77.8</v>
      </c>
      <c r="L12" s="83">
        <f>ROUND(AVERAGE(K12:K13),1)</f>
        <v>82.9</v>
      </c>
      <c r="M12" s="84">
        <f>L12/105</f>
        <v>0.78952380952381</v>
      </c>
    </row>
    <row r="13" spans="2:13">
      <c r="B13" s="24"/>
      <c r="C13" s="76"/>
      <c r="D13" s="76"/>
      <c r="E13" s="76" t="s">
        <v>84</v>
      </c>
      <c r="F13" s="76">
        <v>13.5</v>
      </c>
      <c r="G13" s="77">
        <v>12</v>
      </c>
      <c r="H13" s="76">
        <v>25.5</v>
      </c>
      <c r="I13" s="76">
        <v>33.5</v>
      </c>
      <c r="J13" s="76">
        <v>3.5</v>
      </c>
      <c r="K13" s="76">
        <f t="shared" si="0"/>
        <v>88</v>
      </c>
      <c r="L13" s="83"/>
      <c r="M13" s="84"/>
    </row>
    <row r="14" spans="2:13">
      <c r="B14" s="24" t="s">
        <v>102</v>
      </c>
      <c r="C14" s="31" t="s">
        <v>44</v>
      </c>
      <c r="D14" s="76" t="s">
        <v>104</v>
      </c>
      <c r="E14" s="76">
        <v>1168438795</v>
      </c>
      <c r="F14" s="76">
        <v>13.4</v>
      </c>
      <c r="G14" s="76">
        <v>12.5</v>
      </c>
      <c r="H14" s="76">
        <v>24.6</v>
      </c>
      <c r="I14" s="76">
        <v>31.8</v>
      </c>
      <c r="J14" s="76">
        <v>2.9</v>
      </c>
      <c r="K14" s="76">
        <f t="shared" si="0"/>
        <v>85.2</v>
      </c>
      <c r="L14" s="83">
        <f>ROUND(AVERAGE(K14:K15),1)</f>
        <v>84.7</v>
      </c>
      <c r="M14" s="84">
        <f>L14/105</f>
        <v>0.806666666666667</v>
      </c>
    </row>
    <row r="15" ht="17.25" spans="2:13">
      <c r="B15" s="11"/>
      <c r="C15" s="14"/>
      <c r="D15" s="13"/>
      <c r="E15" s="13" t="s">
        <v>84</v>
      </c>
      <c r="F15" s="13">
        <v>14.3</v>
      </c>
      <c r="G15" s="13">
        <v>11.8</v>
      </c>
      <c r="H15" s="13">
        <v>24.5</v>
      </c>
      <c r="I15" s="13">
        <v>31</v>
      </c>
      <c r="J15" s="13">
        <v>2.5</v>
      </c>
      <c r="K15" s="13">
        <f t="shared" si="0"/>
        <v>84.1</v>
      </c>
      <c r="L15" s="85"/>
      <c r="M15" s="86"/>
    </row>
  </sheetData>
  <mergeCells count="36">
    <mergeCell ref="B2:D2"/>
    <mergeCell ref="F2:J2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2:E3"/>
    <mergeCell ref="K2:K3"/>
    <mergeCell ref="L2:L3"/>
    <mergeCell ref="L4:L5"/>
    <mergeCell ref="L6:L7"/>
    <mergeCell ref="L8:L9"/>
    <mergeCell ref="L10:L11"/>
    <mergeCell ref="L12:L13"/>
    <mergeCell ref="L14:L15"/>
    <mergeCell ref="M2:M3"/>
    <mergeCell ref="M4:M5"/>
    <mergeCell ref="M6:M7"/>
    <mergeCell ref="M8:M9"/>
    <mergeCell ref="M10:M11"/>
    <mergeCell ref="M12:M13"/>
    <mergeCell ref="M14:M15"/>
  </mergeCells>
  <conditionalFormatting sqref="F9">
    <cfRule type="colorScale" priority="1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2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G4:G15">
    <cfRule type="colorScale" priority="11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G4:G16">
    <cfRule type="colorScale" priority="6">
      <colorScale>
        <cfvo type="num" val="9"/>
        <cfvo type="num" val="11.25"/>
        <cfvo type="num" val="13.5"/>
        <color rgb="FFF8696B"/>
        <color rgb="FFFFEB84"/>
        <color rgb="FF63BE7B"/>
      </colorScale>
    </cfRule>
  </conditionalFormatting>
  <conditionalFormatting sqref="H4:H15">
    <cfRule type="colorScale" priority="5">
      <colorScale>
        <cfvo type="num" val="18"/>
        <cfvo type="num" val="22.5"/>
        <cfvo type="num" val="27"/>
        <color rgb="FFF8696B"/>
        <color rgb="FFFFEB84"/>
        <color rgb="FF63BE7B"/>
      </colorScale>
    </cfRule>
    <cfRule type="colorScale" priority="10">
      <colorScale>
        <cfvo type="num" val="18"/>
        <cfvo type="percentile" val="50"/>
        <cfvo type="num" val="27"/>
        <color rgb="FFF8696B"/>
        <color rgb="FFFFEB84"/>
        <color rgb="FF63BE7B"/>
      </colorScale>
    </cfRule>
  </conditionalFormatting>
  <conditionalFormatting sqref="I4:I15">
    <cfRule type="colorScale" priority="4">
      <colorScale>
        <cfvo type="num" val="24"/>
        <cfvo type="num" val="30"/>
        <cfvo type="num" val="36"/>
        <color rgb="FFF8696B"/>
        <color rgb="FFFFEB84"/>
        <color rgb="FF63BE7B"/>
      </colorScale>
    </cfRule>
    <cfRule type="colorScale" priority="9">
      <colorScale>
        <cfvo type="num" val="24"/>
        <cfvo type="percentile" val="50"/>
        <cfvo type="num" val="36"/>
        <color rgb="FFF8696B"/>
        <color rgb="FFFFEB84"/>
        <color rgb="FF63BE7B"/>
      </colorScale>
    </cfRule>
  </conditionalFormatting>
  <conditionalFormatting sqref="J4:J15">
    <cfRule type="colorScale" priority="13">
      <colorScale>
        <cfvo type="num" val="0"/>
        <cfvo type="num" val="2.5"/>
        <cfvo type="num" val="5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F8 F10:F15">
    <cfRule type="colorScale" priority="7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8">
      <colorScale>
        <cfvo type="num" val="9"/>
        <cfvo type="percentile" val="50"/>
        <cfvo type="num" val="13.5"/>
        <color rgb="FFF8696B"/>
        <color rgb="FFFFEB84"/>
        <color rgb="FF63BE7B"/>
      </colorScale>
    </cfRule>
    <cfRule type="colorScale" priority="12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headerFooter/>
  <ignoredErrors>
    <ignoredError sqref="K10:K1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6"/>
  <sheetViews>
    <sheetView workbookViewId="0">
      <selection activeCell="A1" sqref="A1"/>
    </sheetView>
  </sheetViews>
  <sheetFormatPr defaultColWidth="9" defaultRowHeight="16.5" outlineLevelRow="5"/>
  <cols>
    <col min="1" max="2" width="9" style="4"/>
    <col min="3" max="3" width="15.375" style="4" customWidth="1"/>
    <col min="4" max="6" width="9" style="4"/>
    <col min="7" max="7" width="15.625" style="4" customWidth="1"/>
    <col min="8" max="9" width="9" style="4"/>
    <col min="10" max="10" width="14.125" style="4" customWidth="1"/>
    <col min="11" max="16" width="9" style="4"/>
    <col min="17" max="17" width="14.375" style="4" customWidth="1"/>
    <col min="18" max="16384" width="9" style="4"/>
  </cols>
  <sheetData>
    <row r="2" spans="2:8">
      <c r="B2" s="5" t="s">
        <v>106</v>
      </c>
      <c r="C2" s="6"/>
      <c r="D2" s="65"/>
      <c r="F2" s="5" t="s">
        <v>107</v>
      </c>
      <c r="G2" s="6"/>
      <c r="H2" s="65"/>
    </row>
    <row r="3" ht="17.25" spans="2:8">
      <c r="B3" s="29" t="s">
        <v>1</v>
      </c>
      <c r="C3" s="31" t="s">
        <v>70</v>
      </c>
      <c r="D3" s="66" t="s">
        <v>79</v>
      </c>
      <c r="F3" s="11" t="s">
        <v>1</v>
      </c>
      <c r="G3" s="13" t="s">
        <v>70</v>
      </c>
      <c r="H3" s="67" t="s">
        <v>79</v>
      </c>
    </row>
    <row r="4" spans="2:9">
      <c r="B4" s="68" t="s">
        <v>86</v>
      </c>
      <c r="C4" s="69" t="s">
        <v>28</v>
      </c>
      <c r="D4" s="70">
        <v>178.1</v>
      </c>
      <c r="F4" s="68" t="s">
        <v>92</v>
      </c>
      <c r="G4" s="69" t="s">
        <v>95</v>
      </c>
      <c r="H4" s="70">
        <v>193.3</v>
      </c>
      <c r="I4" s="23"/>
    </row>
    <row r="5" spans="2:9">
      <c r="B5" s="71" t="s">
        <v>81</v>
      </c>
      <c r="C5" s="72" t="s">
        <v>22</v>
      </c>
      <c r="D5" s="73">
        <v>176.5</v>
      </c>
      <c r="F5" s="71" t="s">
        <v>102</v>
      </c>
      <c r="G5" s="72" t="s">
        <v>44</v>
      </c>
      <c r="H5" s="73">
        <v>172.6</v>
      </c>
      <c r="I5" s="23"/>
    </row>
    <row r="6" ht="17.25" spans="2:9">
      <c r="B6" s="11" t="s">
        <v>89</v>
      </c>
      <c r="C6" s="13" t="s">
        <v>77</v>
      </c>
      <c r="D6" s="67">
        <v>162.3</v>
      </c>
      <c r="F6" s="11" t="s">
        <v>99</v>
      </c>
      <c r="G6" s="13" t="s">
        <v>75</v>
      </c>
      <c r="H6" s="74">
        <v>168.1</v>
      </c>
      <c r="I6" s="23"/>
    </row>
  </sheetData>
  <mergeCells count="2">
    <mergeCell ref="B2:D2"/>
    <mergeCell ref="F2:H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热身赛赛况</vt:lpstr>
      <vt:lpstr>热身赛明细表</vt:lpstr>
      <vt:lpstr>热身赛积分榜</vt:lpstr>
      <vt:lpstr>资格赛</vt:lpstr>
      <vt:lpstr>初赛总表</vt:lpstr>
      <vt:lpstr>初赛第一题</vt:lpstr>
      <vt:lpstr>初赛第二题</vt:lpstr>
      <vt:lpstr>初赛第三题</vt:lpstr>
      <vt:lpstr>初赛简表</vt:lpstr>
      <vt:lpstr>决赛总表</vt:lpstr>
      <vt:lpstr>决赛分项</vt:lpstr>
      <vt:lpstr>总积分榜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Dream_Traveller</dc:creator>
  <cp:lastModifiedBy>Fahlee</cp:lastModifiedBy>
  <dcterms:created xsi:type="dcterms:W3CDTF">2022-02-05T05:11:00Z</dcterms:created>
  <dcterms:modified xsi:type="dcterms:W3CDTF">2025-06-08T05:59:21Z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3bae894c-fa3c-41fe-b62e-c2030d1cd5e1</vt:lpwstr>
  </property>
  <property fmtid="{D5CDD505-2E9C-101B-9397-08002B2CF9AE}" pid="3" name="KSOProductBuildVer">
    <vt:lpwstr>2052-12.1.0.21171</vt:lpwstr>
  </property>
  <property fmtid="{D5CDD505-2E9C-101B-9397-08002B2CF9AE}" pid="4" name="ICV">
    <vt:lpwstr>408CBD9A179349DD9C7FF845273AB6E7_12</vt:lpwstr>
  </property>
</Properties>
</file>