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总榜" sheetId="1" r:id="rId1"/>
    <sheet name="评委数据" sheetId="12" r:id="rId2"/>
    <sheet name="赛程" sheetId="11" r:id="rId3"/>
    <sheet name="预选赛" sheetId="2" r:id="rId4"/>
    <sheet name="资格赛" sheetId="4" r:id="rId5"/>
    <sheet name="小组赛" sheetId="6" r:id="rId6"/>
    <sheet name="四分之一决赛" sheetId="8" r:id="rId7"/>
    <sheet name="半决赛" sheetId="9" r:id="rId8"/>
    <sheet name="决赛" sheetId="10" r:id="rId9"/>
    <sheet name="小组赛积分榜" sheetId="7" r:id="rId10"/>
  </sheets>
  <externalReferences>
    <externalReference r:id="rId11"/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<sst xmlns="http://schemas.openxmlformats.org/spreadsheetml/2006/main" count="507" uniqueCount="196">
  <si>
    <t>2017年第六届MW杯16强总积分榜</t>
  </si>
  <si>
    <t>排名</t>
  </si>
  <si>
    <t>选手名</t>
  </si>
  <si>
    <t>参加比赛轮次</t>
  </si>
  <si>
    <t>成绩</t>
  </si>
  <si>
    <t>总积分</t>
  </si>
  <si>
    <t>我懂你不懂的lz</t>
  </si>
  <si>
    <t>决赛/亚军</t>
  </si>
  <si>
    <t xml:space="preserve">koopa4 </t>
  </si>
  <si>
    <t>决赛/冠军</t>
  </si>
  <si>
    <t>R大次郎</t>
  </si>
  <si>
    <t>半决赛/4强</t>
  </si>
  <si>
    <t>s小s飞s侠s</t>
  </si>
  <si>
    <t>Lakitu01</t>
  </si>
  <si>
    <t>四分之一决赛/8强</t>
  </si>
  <si>
    <t>chaojimali1201</t>
  </si>
  <si>
    <t>毒蘑菇vn</t>
  </si>
  <si>
    <t>字luo</t>
  </si>
  <si>
    <t>天碧苑</t>
  </si>
  <si>
    <t>小组赛/16强</t>
  </si>
  <si>
    <t>节操与天堂</t>
  </si>
  <si>
    <t>TNT与爬行者</t>
  </si>
  <si>
    <t>xi7yang3</t>
  </si>
  <si>
    <t>878yfy</t>
  </si>
  <si>
    <t>suteaury</t>
  </si>
  <si>
    <t>把僵尸炖了</t>
  </si>
  <si>
    <t>冻结的双重射手</t>
  </si>
  <si>
    <t>评委名</t>
  </si>
  <si>
    <t>参与评分比赛轮次</t>
  </si>
  <si>
    <t>参与评分关卡数量</t>
  </si>
  <si>
    <t>2017年第六届</t>
  </si>
  <si>
    <t>预选赛</t>
  </si>
  <si>
    <t>资格赛</t>
  </si>
  <si>
    <t>小组赛第一轮</t>
  </si>
  <si>
    <t>小组赛第二轮</t>
  </si>
  <si>
    <t>小组赛第三轮</t>
  </si>
  <si>
    <t>四分之一决赛第一轮</t>
  </si>
  <si>
    <t>四分之一决赛第二轮</t>
  </si>
  <si>
    <t>半决赛</t>
  </si>
  <si>
    <t>决赛</t>
  </si>
  <si>
    <t>nmnmoooh</t>
  </si>
  <si>
    <t>马里奥奥里马</t>
  </si>
  <si>
    <t>Fahlee_5</t>
  </si>
  <si>
    <t>大爷23大买卖吗</t>
  </si>
  <si>
    <t>bluesun0505</t>
  </si>
  <si>
    <t>zqh——123</t>
  </si>
  <si>
    <t>玛丽的死对头</t>
  </si>
  <si>
    <t>大幽灵王</t>
  </si>
  <si>
    <t>祝贺高考成功</t>
  </si>
  <si>
    <t>2017年第六届MW杯赛程表</t>
  </si>
  <si>
    <t>比赛阶段</t>
  </si>
  <si>
    <t>内容</t>
  </si>
  <si>
    <t>开始时间</t>
  </si>
  <si>
    <t>结束时间</t>
  </si>
  <si>
    <t>第一阶段</t>
  </si>
  <si>
    <t>报名</t>
  </si>
  <si>
    <t>报名选手报到</t>
  </si>
  <si>
    <t>抽签</t>
  </si>
  <si>
    <t>比赛</t>
  </si>
  <si>
    <t>评分</t>
  </si>
  <si>
    <t>晋级选手报到</t>
  </si>
  <si>
    <t>小组赛</t>
  </si>
  <si>
    <t>第一轮比赛</t>
  </si>
  <si>
    <t>第一轮评分</t>
  </si>
  <si>
    <t>第二轮比赛</t>
  </si>
  <si>
    <t>第二轮评分</t>
  </si>
  <si>
    <t>第三轮比赛</t>
  </si>
  <si>
    <t>第三轮评分</t>
  </si>
  <si>
    <t>四分之一决赛</t>
  </si>
  <si>
    <t>2017年第六届MW杯预选赛赛况</t>
  </si>
  <si>
    <t>2017年第六届MW杯预选赛积分榜</t>
  </si>
  <si>
    <t>选手码</t>
  </si>
  <si>
    <t>所在小组</t>
  </si>
  <si>
    <t>评委1</t>
  </si>
  <si>
    <t>评委2</t>
  </si>
  <si>
    <t>评委1评分</t>
  </si>
  <si>
    <t>评委2评分</t>
  </si>
  <si>
    <t>最终得分</t>
  </si>
  <si>
    <t>a1</t>
  </si>
  <si>
    <t>a组</t>
  </si>
  <si>
    <t>d2</t>
  </si>
  <si>
    <t>LLX奶油马里奥</t>
  </si>
  <si>
    <t>a2</t>
  </si>
  <si>
    <t>b3</t>
  </si>
  <si>
    <t>a3</t>
  </si>
  <si>
    <t>c1</t>
  </si>
  <si>
    <t>a4</t>
  </si>
  <si>
    <t>c3</t>
  </si>
  <si>
    <t>a5</t>
  </si>
  <si>
    <t>b1</t>
  </si>
  <si>
    <t>b组</t>
  </si>
  <si>
    <t>b2</t>
  </si>
  <si>
    <t>b4</t>
  </si>
  <si>
    <t>百步穿杨又飞剑</t>
  </si>
  <si>
    <t>d4</t>
  </si>
  <si>
    <t>小皓宇Tom</t>
  </si>
  <si>
    <t>b5</t>
  </si>
  <si>
    <t>yjs2005219</t>
  </si>
  <si>
    <t>c组</t>
  </si>
  <si>
    <t>c2</t>
  </si>
  <si>
    <t>c5</t>
  </si>
  <si>
    <t>c4</t>
  </si>
  <si>
    <t>水银龟</t>
  </si>
  <si>
    <t>d1</t>
  </si>
  <si>
    <t>我爱吃烧饼哈哈</t>
  </si>
  <si>
    <t>d组</t>
  </si>
  <si>
    <t>d3</t>
  </si>
  <si>
    <t>2017年第六届MW杯资格赛赛况</t>
  </si>
  <si>
    <t>2017年第六届MW杯资格赛积分榜</t>
  </si>
  <si>
    <t>小组</t>
  </si>
  <si>
    <t>百度ID</t>
  </si>
  <si>
    <t>参赛关卡</t>
  </si>
  <si>
    <t>评委1得分</t>
  </si>
  <si>
    <t>评委2得分</t>
  </si>
  <si>
    <t>I组</t>
  </si>
  <si>
    <t>1-Nine point eight by vn.mfl</t>
  </si>
  <si>
    <t>nmnmoooh（总）</t>
  </si>
  <si>
    <t>koopa4</t>
  </si>
  <si>
    <t>2-koopa4.mfl</t>
  </si>
  <si>
    <t>3-Cloud Kill.mfl</t>
  </si>
  <si>
    <t>烈火战神219</t>
  </si>
  <si>
    <t>未上传</t>
  </si>
  <si>
    <t>—</t>
  </si>
  <si>
    <t>II组</t>
  </si>
  <si>
    <t>5-R-重返地球 Back to Earth.mfl</t>
  </si>
  <si>
    <t>6-参赛关 VI.mfl</t>
  </si>
  <si>
    <t>张云天我最爱</t>
  </si>
  <si>
    <t>7-8699.mfl</t>
  </si>
  <si>
    <r>
      <t>0.0</t>
    </r>
    <r>
      <rPr>
        <vertAlign val="superscript"/>
        <sz val="11"/>
        <color indexed="8"/>
        <rFont val="微软雅黑"/>
        <family val="2"/>
        <charset val="134"/>
      </rPr>
      <t>①</t>
    </r>
  </si>
  <si>
    <t>8-233.mfl</t>
  </si>
  <si>
    <r>
      <t>0.0</t>
    </r>
    <r>
      <rPr>
        <b/>
        <vertAlign val="superscript"/>
        <sz val="11"/>
        <color indexed="8"/>
        <rFont val="微软雅黑"/>
        <family val="2"/>
        <charset val="134"/>
      </rPr>
      <t>①</t>
    </r>
  </si>
  <si>
    <t>①：选手869956924本届MW杯资格赛因涉嫌抄袭参赛成绩作废并按0分计算，详见https://tieba.baidu.com/p/5223112219</t>
  </si>
  <si>
    <t>2017年第六届MW杯小组赛赛况</t>
  </si>
  <si>
    <t>预备评委</t>
  </si>
  <si>
    <t>平均分</t>
  </si>
  <si>
    <t>A组</t>
  </si>
  <si>
    <t>A1</t>
  </si>
  <si>
    <t>我懂你不懂的lz（赛）</t>
  </si>
  <si>
    <t>A2</t>
  </si>
  <si>
    <t>A3</t>
  </si>
  <si>
    <t>A4</t>
  </si>
  <si>
    <t>B组</t>
  </si>
  <si>
    <t>B1</t>
  </si>
  <si>
    <t>Fahlee_5（总）</t>
  </si>
  <si>
    <t>协商</t>
  </si>
  <si>
    <t>B2</t>
  </si>
  <si>
    <t>B3</t>
  </si>
  <si>
    <t>B4</t>
  </si>
  <si>
    <t>C组</t>
  </si>
  <si>
    <t>C1</t>
  </si>
  <si>
    <t>C2</t>
  </si>
  <si>
    <t>C3</t>
  </si>
  <si>
    <t>C4</t>
  </si>
  <si>
    <t>D组</t>
  </si>
  <si>
    <t>D1</t>
  </si>
  <si>
    <t>D2</t>
  </si>
  <si>
    <t>D3</t>
  </si>
  <si>
    <t>D4</t>
  </si>
  <si>
    <t>2017年第六届MW杯四分之一决赛赛况</t>
  </si>
  <si>
    <t>区域</t>
  </si>
  <si>
    <t>引入评委</t>
  </si>
  <si>
    <t>第一轮</t>
  </si>
  <si>
    <t>第二轮</t>
  </si>
  <si>
    <t>1区</t>
  </si>
  <si>
    <t>1A</t>
  </si>
  <si>
    <t>1B</t>
  </si>
  <si>
    <t>2区</t>
  </si>
  <si>
    <t>2A</t>
  </si>
  <si>
    <t>2B</t>
  </si>
  <si>
    <t>3区</t>
  </si>
  <si>
    <t>3A</t>
  </si>
  <si>
    <t>3B</t>
  </si>
  <si>
    <t>4区</t>
  </si>
  <si>
    <t>4A</t>
  </si>
  <si>
    <t>4B</t>
  </si>
  <si>
    <t>2017年第六届MW杯半决赛赛况</t>
  </si>
  <si>
    <t>重评评委</t>
  </si>
  <si>
    <t>I区</t>
  </si>
  <si>
    <t>A</t>
  </si>
  <si>
    <t>B</t>
  </si>
  <si>
    <t>II区</t>
  </si>
  <si>
    <t>C</t>
  </si>
  <si>
    <t>D</t>
  </si>
  <si>
    <t>2017年第六届MW杯决赛赛况</t>
  </si>
  <si>
    <t>评委3</t>
  </si>
  <si>
    <t>评委4</t>
  </si>
  <si>
    <t>评委3得分</t>
  </si>
  <si>
    <t>评委4得分</t>
  </si>
  <si>
    <t>M</t>
  </si>
  <si>
    <t>M-IQ Test.mfl</t>
  </si>
  <si>
    <t>W</t>
  </si>
  <si>
    <t>W-Nmnmoooh‘s Last Castle.mfl</t>
  </si>
  <si>
    <t>2017年第六届MW杯小组赛积分榜</t>
  </si>
  <si>
    <t>第一轮最终得分</t>
  </si>
  <si>
    <t>第二轮最终得分</t>
  </si>
  <si>
    <t>第三轮最终得分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</si>
</sst>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\ h:mm;@"/>
  </numFmts>
  <fonts count="37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i/>
      <sz val="10"/>
      <color theme="1"/>
      <name val="微软雅黑"/>
      <charset val="134"/>
    </font>
    <font>
      <b/>
      <sz val="10"/>
      <color theme="1"/>
      <name val="微软雅黑"/>
      <charset val="134"/>
    </font>
    <font>
      <i/>
      <sz val="9"/>
      <color theme="1"/>
      <name val="微软雅黑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微软雅黑"/>
      <charset val="134"/>
    </font>
    <font>
      <b/>
      <sz val="11"/>
      <color theme="1"/>
      <name val="微软雅黑"/>
      <family val="2"/>
      <charset val="134"/>
    </font>
    <font>
      <sz val="10"/>
      <name val="微软雅黑"/>
      <charset val="134"/>
    </font>
    <font>
      <sz val="10"/>
      <color rgb="FF333333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indexed="8"/>
      <name val="微软雅黑"/>
      <family val="2"/>
      <charset val="134"/>
    </font>
    <font>
      <b/>
      <vertAlign val="superscript"/>
      <sz val="11"/>
      <color indexed="8"/>
      <name val="微软雅黑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light\Downloads\2017&#24180;&#31532;&#20845;&#23626;MW&#26479;&#39044;&#36873;&#36187;&#36187;&#2091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light\Downloads\2017&#24180;&#31532;&#20845;&#23626;MW&#26479;&#23567;&#32452;&#36187;&#36187;&#20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赛况"/>
      <sheetName val="积分榜"/>
    </sheetNames>
    <sheetDataSet>
      <sheetData sheetId="0">
        <row r="4">
          <cell r="I4">
            <v>75.4</v>
          </cell>
        </row>
        <row r="5">
          <cell r="I5">
            <v>83.2</v>
          </cell>
        </row>
        <row r="6">
          <cell r="I6">
            <v>87.7</v>
          </cell>
        </row>
        <row r="7">
          <cell r="I7">
            <v>88.5</v>
          </cell>
        </row>
        <row r="8">
          <cell r="I8">
            <v>89.4</v>
          </cell>
        </row>
        <row r="9">
          <cell r="I9">
            <v>60.65</v>
          </cell>
        </row>
        <row r="10">
          <cell r="I10">
            <v>82.9</v>
          </cell>
        </row>
        <row r="11">
          <cell r="I11">
            <v>92.25</v>
          </cell>
        </row>
        <row r="12">
          <cell r="I12">
            <v>87.6</v>
          </cell>
        </row>
        <row r="13">
          <cell r="I13">
            <v>55.15</v>
          </cell>
        </row>
        <row r="14">
          <cell r="I14">
            <v>90.9</v>
          </cell>
        </row>
        <row r="15">
          <cell r="I15">
            <v>81.3</v>
          </cell>
        </row>
        <row r="16">
          <cell r="I16">
            <v>89.55</v>
          </cell>
        </row>
        <row r="17">
          <cell r="I17">
            <v>74.6</v>
          </cell>
        </row>
        <row r="18">
          <cell r="I18">
            <v>79.3</v>
          </cell>
        </row>
        <row r="19">
          <cell r="I19">
            <v>45.35</v>
          </cell>
        </row>
        <row r="20">
          <cell r="I20">
            <v>96.05</v>
          </cell>
        </row>
        <row r="21">
          <cell r="I21">
            <v>51.6</v>
          </cell>
        </row>
        <row r="22">
          <cell r="I22">
            <v>84.7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手情况"/>
      <sheetName val="积分榜"/>
    </sheetNames>
    <sheetDataSet>
      <sheetData sheetId="0">
        <row r="5">
          <cell r="K5">
            <v>84.9</v>
          </cell>
        </row>
        <row r="5">
          <cell r="O5">
            <v>88.2</v>
          </cell>
        </row>
        <row r="5">
          <cell r="S5">
            <v>87.7</v>
          </cell>
          <cell r="T5">
            <v>260.8</v>
          </cell>
        </row>
        <row r="6">
          <cell r="K6">
            <v>83.5</v>
          </cell>
        </row>
        <row r="6">
          <cell r="O6">
            <v>88.6</v>
          </cell>
        </row>
        <row r="6">
          <cell r="S6">
            <v>87.8</v>
          </cell>
          <cell r="T6">
            <v>259.9</v>
          </cell>
        </row>
        <row r="7">
          <cell r="K7">
            <v>88.1</v>
          </cell>
        </row>
        <row r="7">
          <cell r="O7">
            <v>88.3</v>
          </cell>
        </row>
        <row r="7">
          <cell r="S7">
            <v>85.7</v>
          </cell>
          <cell r="T7">
            <v>262.1</v>
          </cell>
        </row>
        <row r="8">
          <cell r="K8">
            <v>85.9</v>
          </cell>
        </row>
        <row r="8">
          <cell r="O8">
            <v>91.6</v>
          </cell>
        </row>
        <row r="8">
          <cell r="S8">
            <v>74</v>
          </cell>
          <cell r="T8">
            <v>251.5</v>
          </cell>
        </row>
        <row r="9">
          <cell r="K9">
            <v>84.4</v>
          </cell>
        </row>
        <row r="9">
          <cell r="O9">
            <v>97.4</v>
          </cell>
        </row>
        <row r="9">
          <cell r="S9">
            <v>86.6</v>
          </cell>
          <cell r="T9">
            <v>268.4</v>
          </cell>
        </row>
        <row r="10">
          <cell r="K10">
            <v>89.8</v>
          </cell>
        </row>
        <row r="10">
          <cell r="O10">
            <v>89.6</v>
          </cell>
        </row>
        <row r="10">
          <cell r="S10">
            <v>92</v>
          </cell>
          <cell r="T10">
            <v>271.4</v>
          </cell>
        </row>
        <row r="11">
          <cell r="K11">
            <v>81.9</v>
          </cell>
        </row>
        <row r="11">
          <cell r="O11">
            <v>84.1</v>
          </cell>
        </row>
        <row r="11">
          <cell r="S11">
            <v>77</v>
          </cell>
          <cell r="T11">
            <v>243</v>
          </cell>
        </row>
        <row r="12">
          <cell r="K12">
            <v>70.9</v>
          </cell>
        </row>
        <row r="12">
          <cell r="O12">
            <v>78.9</v>
          </cell>
        </row>
        <row r="12">
          <cell r="S12">
            <v>81</v>
          </cell>
          <cell r="T12">
            <v>230.8</v>
          </cell>
        </row>
        <row r="13">
          <cell r="K13">
            <v>0</v>
          </cell>
        </row>
        <row r="13">
          <cell r="O13">
            <v>89</v>
          </cell>
        </row>
        <row r="13">
          <cell r="S13">
            <v>0</v>
          </cell>
          <cell r="T13">
            <v>89</v>
          </cell>
        </row>
        <row r="14">
          <cell r="K14">
            <v>89.3</v>
          </cell>
        </row>
        <row r="14">
          <cell r="O14">
            <v>93</v>
          </cell>
        </row>
        <row r="14">
          <cell r="S14">
            <v>91.7</v>
          </cell>
          <cell r="T14">
            <v>274</v>
          </cell>
        </row>
        <row r="15">
          <cell r="K15">
            <v>30.3</v>
          </cell>
        </row>
        <row r="15">
          <cell r="O15">
            <v>0</v>
          </cell>
        </row>
        <row r="15">
          <cell r="S15">
            <v>0</v>
          </cell>
          <cell r="T15">
            <v>30.3</v>
          </cell>
        </row>
        <row r="16">
          <cell r="K16">
            <v>71.1</v>
          </cell>
        </row>
        <row r="16">
          <cell r="O16">
            <v>81.2</v>
          </cell>
        </row>
        <row r="16">
          <cell r="S16">
            <v>46.7</v>
          </cell>
          <cell r="T16">
            <v>199</v>
          </cell>
        </row>
        <row r="17">
          <cell r="K17">
            <v>90.3</v>
          </cell>
        </row>
        <row r="17">
          <cell r="O17">
            <v>91.9</v>
          </cell>
        </row>
        <row r="17">
          <cell r="S17">
            <v>90.8</v>
          </cell>
          <cell r="T17">
            <v>273</v>
          </cell>
        </row>
        <row r="18">
          <cell r="K18">
            <v>91.2</v>
          </cell>
        </row>
        <row r="18">
          <cell r="O18">
            <v>91.2</v>
          </cell>
        </row>
        <row r="18">
          <cell r="S18">
            <v>93.6</v>
          </cell>
          <cell r="T18">
            <v>276</v>
          </cell>
        </row>
        <row r="19">
          <cell r="K19">
            <v>81.9</v>
          </cell>
        </row>
        <row r="19">
          <cell r="O19">
            <v>0</v>
          </cell>
        </row>
        <row r="19">
          <cell r="S19">
            <v>0</v>
          </cell>
          <cell r="T19">
            <v>81.9</v>
          </cell>
        </row>
        <row r="20">
          <cell r="K20">
            <v>84.3</v>
          </cell>
        </row>
        <row r="20">
          <cell r="O20">
            <v>79.8</v>
          </cell>
        </row>
        <row r="20">
          <cell r="S20">
            <v>84.2</v>
          </cell>
          <cell r="T20">
            <v>248.3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9"/>
  <sheetViews>
    <sheetView workbookViewId="0">
      <selection activeCell="E44" sqref="E44"/>
    </sheetView>
  </sheetViews>
  <sheetFormatPr defaultColWidth="9" defaultRowHeight="13.5" outlineLevelCol="5"/>
  <cols>
    <col min="2" max="2" width="4.625" customWidth="1"/>
    <col min="3" max="3" width="13.375" customWidth="1"/>
    <col min="4" max="4" width="11.25" customWidth="1"/>
    <col min="5" max="5" width="15" customWidth="1"/>
    <col min="6" max="6" width="6.375" customWidth="1"/>
  </cols>
  <sheetData>
    <row r="2" ht="16.5" spans="2:6">
      <c r="B2" s="40" t="s">
        <v>0</v>
      </c>
      <c r="C2" s="40"/>
      <c r="D2" s="40"/>
      <c r="E2" s="40"/>
      <c r="F2" s="40"/>
    </row>
    <row r="3" ht="16.5" spans="2:6">
      <c r="B3" s="40" t="s">
        <v>1</v>
      </c>
      <c r="C3" s="40" t="s">
        <v>2</v>
      </c>
      <c r="D3" s="40" t="s">
        <v>3</v>
      </c>
      <c r="E3" s="40" t="s">
        <v>4</v>
      </c>
      <c r="F3" s="40" t="s">
        <v>5</v>
      </c>
    </row>
    <row r="4" ht="16.5" spans="2:6">
      <c r="B4" s="40">
        <f t="shared" ref="B4:B19" si="0">RANK(F4,F$4:F$19,0)</f>
        <v>1</v>
      </c>
      <c r="C4" s="41" t="s">
        <v>6</v>
      </c>
      <c r="D4" s="4">
        <v>7</v>
      </c>
      <c r="E4" s="40" t="s">
        <v>7</v>
      </c>
      <c r="F4" s="42">
        <v>654.1</v>
      </c>
    </row>
    <row r="5" ht="16.5" spans="2:6">
      <c r="B5" s="40">
        <f t="shared" si="0"/>
        <v>2</v>
      </c>
      <c r="C5" s="41" t="s">
        <v>8</v>
      </c>
      <c r="D5" s="4">
        <v>7</v>
      </c>
      <c r="E5" s="40" t="s">
        <v>9</v>
      </c>
      <c r="F5" s="42">
        <v>650.7</v>
      </c>
    </row>
    <row r="6" ht="16.5" spans="2:6">
      <c r="B6" s="40">
        <f t="shared" si="0"/>
        <v>3</v>
      </c>
      <c r="C6" s="41" t="s">
        <v>10</v>
      </c>
      <c r="D6" s="4">
        <v>6</v>
      </c>
      <c r="E6" s="40" t="s">
        <v>11</v>
      </c>
      <c r="F6" s="42">
        <v>559.9</v>
      </c>
    </row>
    <row r="7" ht="16.5" spans="2:6">
      <c r="B7" s="40">
        <f t="shared" si="0"/>
        <v>4</v>
      </c>
      <c r="C7" s="41" t="s">
        <v>12</v>
      </c>
      <c r="D7" s="4">
        <v>6</v>
      </c>
      <c r="E7" s="40" t="s">
        <v>11</v>
      </c>
      <c r="F7" s="42">
        <v>557</v>
      </c>
    </row>
    <row r="8" ht="16.5" spans="2:6">
      <c r="B8" s="40">
        <f t="shared" si="0"/>
        <v>5</v>
      </c>
      <c r="C8" s="41" t="s">
        <v>13</v>
      </c>
      <c r="D8" s="4">
        <v>5</v>
      </c>
      <c r="E8" s="40" t="s">
        <v>14</v>
      </c>
      <c r="F8" s="42">
        <v>446.3</v>
      </c>
    </row>
    <row r="9" ht="16.5" spans="2:6">
      <c r="B9" s="40">
        <f t="shared" si="0"/>
        <v>6</v>
      </c>
      <c r="C9" s="41" t="s">
        <v>15</v>
      </c>
      <c r="D9" s="4">
        <v>5</v>
      </c>
      <c r="E9" s="40" t="s">
        <v>14</v>
      </c>
      <c r="F9" s="42">
        <v>445.4</v>
      </c>
    </row>
    <row r="10" ht="16.5" spans="2:6">
      <c r="B10" s="40">
        <f t="shared" si="0"/>
        <v>7</v>
      </c>
      <c r="C10" s="41" t="s">
        <v>16</v>
      </c>
      <c r="D10" s="4">
        <v>5</v>
      </c>
      <c r="E10" s="40" t="s">
        <v>14</v>
      </c>
      <c r="F10" s="42">
        <v>360</v>
      </c>
    </row>
    <row r="11" ht="16.5" spans="2:6">
      <c r="B11" s="40">
        <f t="shared" si="0"/>
        <v>8</v>
      </c>
      <c r="C11" s="41" t="s">
        <v>17</v>
      </c>
      <c r="D11" s="4">
        <v>5</v>
      </c>
      <c r="E11" s="40" t="s">
        <v>14</v>
      </c>
      <c r="F11" s="42">
        <v>352.2</v>
      </c>
    </row>
    <row r="12" ht="16.5" spans="2:6">
      <c r="B12" s="40">
        <f t="shared" si="0"/>
        <v>9</v>
      </c>
      <c r="C12" s="41" t="s">
        <v>18</v>
      </c>
      <c r="D12" s="4">
        <v>3</v>
      </c>
      <c r="E12" s="40" t="s">
        <v>19</v>
      </c>
      <c r="F12" s="40">
        <v>259.9</v>
      </c>
    </row>
    <row r="13" ht="16.5" spans="2:6">
      <c r="B13" s="40">
        <f t="shared" si="0"/>
        <v>10</v>
      </c>
      <c r="C13" s="41" t="s">
        <v>20</v>
      </c>
      <c r="D13" s="4">
        <v>3</v>
      </c>
      <c r="E13" s="40" t="s">
        <v>19</v>
      </c>
      <c r="F13" s="40">
        <v>251.5</v>
      </c>
    </row>
    <row r="14" ht="16.5" spans="2:6">
      <c r="B14" s="40">
        <f t="shared" si="0"/>
        <v>11</v>
      </c>
      <c r="C14" s="41" t="s">
        <v>21</v>
      </c>
      <c r="D14" s="4">
        <v>3</v>
      </c>
      <c r="E14" s="40" t="s">
        <v>19</v>
      </c>
      <c r="F14" s="40">
        <v>248.3</v>
      </c>
    </row>
    <row r="15" ht="16.5" spans="2:6">
      <c r="B15" s="40">
        <f t="shared" si="0"/>
        <v>12</v>
      </c>
      <c r="C15" s="41" t="s">
        <v>22</v>
      </c>
      <c r="D15" s="4">
        <v>3</v>
      </c>
      <c r="E15" s="40" t="s">
        <v>19</v>
      </c>
      <c r="F15" s="40">
        <v>243</v>
      </c>
    </row>
    <row r="16" ht="16.5" spans="2:6">
      <c r="B16" s="40">
        <f t="shared" si="0"/>
        <v>13</v>
      </c>
      <c r="C16" s="41" t="s">
        <v>23</v>
      </c>
      <c r="D16" s="4">
        <v>3</v>
      </c>
      <c r="E16" s="40" t="s">
        <v>19</v>
      </c>
      <c r="F16" s="40">
        <v>230.8</v>
      </c>
    </row>
    <row r="17" ht="16.5" spans="2:6">
      <c r="B17" s="40">
        <f t="shared" si="0"/>
        <v>14</v>
      </c>
      <c r="C17" s="41" t="s">
        <v>24</v>
      </c>
      <c r="D17" s="4">
        <v>3</v>
      </c>
      <c r="E17" s="40" t="s">
        <v>19</v>
      </c>
      <c r="F17" s="40">
        <v>89</v>
      </c>
    </row>
    <row r="18" ht="16.5" spans="2:6">
      <c r="B18" s="40">
        <f t="shared" si="0"/>
        <v>15</v>
      </c>
      <c r="C18" s="41" t="s">
        <v>25</v>
      </c>
      <c r="D18" s="4">
        <v>3</v>
      </c>
      <c r="E18" s="40" t="s">
        <v>19</v>
      </c>
      <c r="F18" s="40">
        <v>81.9</v>
      </c>
    </row>
    <row r="19" ht="16.5" spans="2:6">
      <c r="B19" s="40">
        <f t="shared" si="0"/>
        <v>16</v>
      </c>
      <c r="C19" s="41" t="s">
        <v>26</v>
      </c>
      <c r="D19" s="4">
        <v>3</v>
      </c>
      <c r="E19" s="40" t="s">
        <v>19</v>
      </c>
      <c r="F19" s="40">
        <v>30.3</v>
      </c>
    </row>
  </sheetData>
  <mergeCells count="1">
    <mergeCell ref="B2:F2"/>
  </mergeCells>
  <pageMargins left="0.75" right="0.75" top="1" bottom="1" header="0.51" footer="0.51"/>
  <pageSetup paperSize="9" orientation="portrait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5"/>
  <sheetViews>
    <sheetView workbookViewId="0">
      <selection activeCell="J56" sqref="J56"/>
    </sheetView>
  </sheetViews>
  <sheetFormatPr defaultColWidth="9" defaultRowHeight="13.5" outlineLevelCol="7"/>
  <cols>
    <col min="2" max="2" width="4.375" customWidth="1"/>
    <col min="3" max="3" width="12.375" customWidth="1"/>
    <col min="4" max="4" width="5.875" customWidth="1"/>
    <col min="5" max="7" width="12.125" customWidth="1"/>
    <col min="8" max="8" width="5.875" customWidth="1"/>
  </cols>
  <sheetData>
    <row r="2" ht="14.25" spans="2:8">
      <c r="B2" s="1" t="s">
        <v>192</v>
      </c>
      <c r="C2" s="1"/>
      <c r="D2" s="1"/>
      <c r="E2" s="1"/>
      <c r="F2" s="1"/>
      <c r="G2" s="1"/>
      <c r="H2" s="1"/>
    </row>
    <row r="3" ht="14.25" spans="2:8">
      <c r="B3" s="1" t="s">
        <v>1</v>
      </c>
      <c r="C3" s="1" t="s">
        <v>110</v>
      </c>
      <c r="D3" s="1" t="s">
        <v>71</v>
      </c>
      <c r="E3" s="1" t="s">
        <v>193</v>
      </c>
      <c r="F3" s="1" t="s">
        <v>194</v>
      </c>
      <c r="G3" s="1" t="s">
        <v>195</v>
      </c>
      <c r="H3" s="1" t="s">
        <v>5</v>
      </c>
    </row>
    <row r="4" ht="14.25" spans="2:8">
      <c r="B4" s="1">
        <f>RANK(H4,H$4:H$7,0)</f>
        <v>1</v>
      </c>
      <c r="C4" s="2" t="s">
        <v>13</v>
      </c>
      <c r="D4" s="1" t="s">
        <v>139</v>
      </c>
      <c r="E4" s="3">
        <f>[2]选手情况!K7</f>
        <v>88.1</v>
      </c>
      <c r="F4" s="3">
        <f>[2]选手情况!O7</f>
        <v>88.3</v>
      </c>
      <c r="G4" s="3">
        <f>[2]选手情况!S7</f>
        <v>85.7</v>
      </c>
      <c r="H4" s="1">
        <f>[2]选手情况!T7</f>
        <v>262.1</v>
      </c>
    </row>
    <row r="5" ht="14.25" spans="2:8">
      <c r="B5" s="1">
        <f>RANK(H5,H$4:H$7,0)</f>
        <v>2</v>
      </c>
      <c r="C5" s="2" t="s">
        <v>15</v>
      </c>
      <c r="D5" s="1" t="s">
        <v>136</v>
      </c>
      <c r="E5" s="3">
        <f>[2]选手情况!K5</f>
        <v>84.9</v>
      </c>
      <c r="F5" s="3">
        <f>[2]选手情况!O5</f>
        <v>88.2</v>
      </c>
      <c r="G5" s="3">
        <f>[2]选手情况!S5</f>
        <v>87.7</v>
      </c>
      <c r="H5" s="1">
        <f>[2]选手情况!T5</f>
        <v>260.8</v>
      </c>
    </row>
    <row r="6" ht="14.25" spans="2:8">
      <c r="B6" s="1">
        <f>RANK(H6,H$4:H$7,0)</f>
        <v>3</v>
      </c>
      <c r="C6" s="2" t="s">
        <v>18</v>
      </c>
      <c r="D6" s="1" t="s">
        <v>138</v>
      </c>
      <c r="E6" s="3">
        <f>[2]选手情况!K6</f>
        <v>83.5</v>
      </c>
      <c r="F6" s="3">
        <f>[2]选手情况!O6</f>
        <v>88.6</v>
      </c>
      <c r="G6" s="3">
        <f>[2]选手情况!S6</f>
        <v>87.8</v>
      </c>
      <c r="H6" s="1">
        <f>[2]选手情况!T6</f>
        <v>259.9</v>
      </c>
    </row>
    <row r="7" ht="14.25" spans="2:8">
      <c r="B7" s="1">
        <f>RANK(H7,H$4:H$7,0)</f>
        <v>4</v>
      </c>
      <c r="C7" s="2" t="s">
        <v>20</v>
      </c>
      <c r="D7" s="1" t="s">
        <v>140</v>
      </c>
      <c r="E7" s="3">
        <f>[2]选手情况!K8</f>
        <v>85.9</v>
      </c>
      <c r="F7" s="3">
        <f>[2]选手情况!O8</f>
        <v>91.6</v>
      </c>
      <c r="G7" s="3">
        <f>[2]选手情况!S8</f>
        <v>74</v>
      </c>
      <c r="H7" s="1">
        <f>[2]选手情况!T8</f>
        <v>251.5</v>
      </c>
    </row>
    <row r="8" ht="14.25" spans="2:8">
      <c r="B8" s="1"/>
      <c r="C8" s="1"/>
      <c r="D8" s="1"/>
      <c r="E8" s="1"/>
      <c r="F8" s="1"/>
      <c r="G8" s="1"/>
      <c r="H8" s="1"/>
    </row>
    <row r="9" ht="14.25" spans="2:8">
      <c r="B9" s="1" t="s">
        <v>1</v>
      </c>
      <c r="C9" s="1" t="s">
        <v>110</v>
      </c>
      <c r="D9" s="1" t="s">
        <v>71</v>
      </c>
      <c r="E9" s="1" t="s">
        <v>193</v>
      </c>
      <c r="F9" s="1" t="s">
        <v>194</v>
      </c>
      <c r="G9" s="1" t="s">
        <v>195</v>
      </c>
      <c r="H9" s="1" t="s">
        <v>5</v>
      </c>
    </row>
    <row r="10" ht="14.25" spans="2:8">
      <c r="B10" s="1">
        <f>RANK(H10,H$10:H$13,0)</f>
        <v>1</v>
      </c>
      <c r="C10" s="2" t="s">
        <v>12</v>
      </c>
      <c r="D10" s="1" t="s">
        <v>145</v>
      </c>
      <c r="E10" s="3">
        <f>[2]选手情况!K10</f>
        <v>89.8</v>
      </c>
      <c r="F10" s="3">
        <f>[2]选手情况!O10</f>
        <v>89.6</v>
      </c>
      <c r="G10" s="3">
        <f>[2]选手情况!S10</f>
        <v>92</v>
      </c>
      <c r="H10" s="1">
        <f>[2]选手情况!T10</f>
        <v>271.4</v>
      </c>
    </row>
    <row r="11" ht="14.25" spans="2:8">
      <c r="B11" s="1">
        <f>RANK(H11,H$10:H$13,0)</f>
        <v>2</v>
      </c>
      <c r="C11" s="2" t="s">
        <v>16</v>
      </c>
      <c r="D11" s="1" t="s">
        <v>142</v>
      </c>
      <c r="E11" s="3">
        <f>[2]选手情况!K9</f>
        <v>84.4</v>
      </c>
      <c r="F11" s="3">
        <f>[2]选手情况!O9</f>
        <v>97.4</v>
      </c>
      <c r="G11" s="3">
        <f>[2]选手情况!S9</f>
        <v>86.6</v>
      </c>
      <c r="H11" s="1">
        <f>[2]选手情况!T9</f>
        <v>268.4</v>
      </c>
    </row>
    <row r="12" ht="14.25" spans="2:8">
      <c r="B12" s="1">
        <f>RANK(H12,H$10:H$13,0)</f>
        <v>3</v>
      </c>
      <c r="C12" s="2" t="s">
        <v>22</v>
      </c>
      <c r="D12" s="1" t="s">
        <v>146</v>
      </c>
      <c r="E12" s="3">
        <f>[2]选手情况!K11</f>
        <v>81.9</v>
      </c>
      <c r="F12" s="3">
        <f>[2]选手情况!O11</f>
        <v>84.1</v>
      </c>
      <c r="G12" s="3">
        <f>[2]选手情况!S11</f>
        <v>77</v>
      </c>
      <c r="H12" s="1">
        <f>[2]选手情况!T11</f>
        <v>243</v>
      </c>
    </row>
    <row r="13" ht="14.25" spans="2:8">
      <c r="B13" s="1">
        <f>RANK(H13,H$10:H$13,0)</f>
        <v>4</v>
      </c>
      <c r="C13" s="2" t="s">
        <v>23</v>
      </c>
      <c r="D13" s="1" t="s">
        <v>147</v>
      </c>
      <c r="E13" s="3">
        <f>[2]选手情况!K12</f>
        <v>70.9</v>
      </c>
      <c r="F13" s="3">
        <f>[2]选手情况!O12</f>
        <v>78.9</v>
      </c>
      <c r="G13" s="3">
        <f>[2]选手情况!S12</f>
        <v>81</v>
      </c>
      <c r="H13" s="1">
        <f>[2]选手情况!T12</f>
        <v>230.8</v>
      </c>
    </row>
    <row r="14" ht="14.25" spans="2:8">
      <c r="B14" s="1"/>
      <c r="C14" s="1"/>
      <c r="D14" s="1"/>
      <c r="E14" s="1"/>
      <c r="F14" s="1"/>
      <c r="G14" s="1"/>
      <c r="H14" s="1"/>
    </row>
    <row r="15" ht="14.25" spans="2:8">
      <c r="B15" s="1" t="s">
        <v>1</v>
      </c>
      <c r="C15" s="1" t="s">
        <v>110</v>
      </c>
      <c r="D15" s="1" t="s">
        <v>71</v>
      </c>
      <c r="E15" s="1" t="s">
        <v>193</v>
      </c>
      <c r="F15" s="1" t="s">
        <v>194</v>
      </c>
      <c r="G15" s="1" t="s">
        <v>195</v>
      </c>
      <c r="H15" s="1" t="s">
        <v>5</v>
      </c>
    </row>
    <row r="16" ht="14.25" spans="2:8">
      <c r="B16" s="1">
        <f>RANK(H16,H$16:H$19,0)</f>
        <v>1</v>
      </c>
      <c r="C16" s="2" t="s">
        <v>10</v>
      </c>
      <c r="D16" s="1" t="s">
        <v>150</v>
      </c>
      <c r="E16" s="3">
        <f>[2]选手情况!K14</f>
        <v>89.3</v>
      </c>
      <c r="F16" s="3">
        <f>[2]选手情况!O14</f>
        <v>93</v>
      </c>
      <c r="G16" s="3">
        <f>[2]选手情况!S14</f>
        <v>91.7</v>
      </c>
      <c r="H16" s="1">
        <f>[2]选手情况!T14</f>
        <v>274</v>
      </c>
    </row>
    <row r="17" ht="14.25" spans="2:8">
      <c r="B17" s="1">
        <f>RANK(H17,H$16:H$19,0)</f>
        <v>2</v>
      </c>
      <c r="C17" s="2" t="s">
        <v>17</v>
      </c>
      <c r="D17" s="1" t="s">
        <v>152</v>
      </c>
      <c r="E17" s="3">
        <f>[2]选手情况!K16</f>
        <v>71.1</v>
      </c>
      <c r="F17" s="3">
        <f>[2]选手情况!O16</f>
        <v>81.2</v>
      </c>
      <c r="G17" s="3">
        <f>[2]选手情况!S16</f>
        <v>46.7</v>
      </c>
      <c r="H17" s="1">
        <f>[2]选手情况!T16</f>
        <v>199</v>
      </c>
    </row>
    <row r="18" ht="14.25" spans="2:8">
      <c r="B18" s="1">
        <f>RANK(H18,H$16:H$19,0)</f>
        <v>3</v>
      </c>
      <c r="C18" s="2" t="s">
        <v>24</v>
      </c>
      <c r="D18" s="1" t="s">
        <v>149</v>
      </c>
      <c r="E18" s="3">
        <f>[2]选手情况!K13</f>
        <v>0</v>
      </c>
      <c r="F18" s="3">
        <f>[2]选手情况!O13</f>
        <v>89</v>
      </c>
      <c r="G18" s="3">
        <f>[2]选手情况!S13</f>
        <v>0</v>
      </c>
      <c r="H18" s="1">
        <f>[2]选手情况!T13</f>
        <v>89</v>
      </c>
    </row>
    <row r="19" ht="14.25" spans="2:8">
      <c r="B19" s="1">
        <f>RANK(H19,H$16:H$19,0)</f>
        <v>4</v>
      </c>
      <c r="C19" s="2" t="s">
        <v>26</v>
      </c>
      <c r="D19" s="1" t="s">
        <v>151</v>
      </c>
      <c r="E19" s="3">
        <f>[2]选手情况!K15</f>
        <v>30.3</v>
      </c>
      <c r="F19" s="3">
        <f>[2]选手情况!O15</f>
        <v>0</v>
      </c>
      <c r="G19" s="3">
        <f>[2]选手情况!S15</f>
        <v>0</v>
      </c>
      <c r="H19" s="1">
        <f>[2]选手情况!T15</f>
        <v>30.3</v>
      </c>
    </row>
    <row r="20" ht="14.25" spans="2:8">
      <c r="B20" s="1"/>
      <c r="C20" s="1"/>
      <c r="D20" s="1"/>
      <c r="E20" s="1"/>
      <c r="F20" s="1"/>
      <c r="G20" s="1"/>
      <c r="H20" s="1"/>
    </row>
    <row r="21" ht="14.25" spans="2:8">
      <c r="B21" s="1" t="s">
        <v>1</v>
      </c>
      <c r="C21" s="1" t="s">
        <v>110</v>
      </c>
      <c r="D21" s="1" t="s">
        <v>71</v>
      </c>
      <c r="E21" s="1" t="s">
        <v>193</v>
      </c>
      <c r="F21" s="1" t="s">
        <v>194</v>
      </c>
      <c r="G21" s="1" t="s">
        <v>195</v>
      </c>
      <c r="H21" s="1" t="s">
        <v>5</v>
      </c>
    </row>
    <row r="22" ht="14.25" spans="2:8">
      <c r="B22" s="1">
        <f>RANK(H22,H$22:H$25,0)</f>
        <v>1</v>
      </c>
      <c r="C22" s="2" t="s">
        <v>6</v>
      </c>
      <c r="D22" s="1" t="s">
        <v>155</v>
      </c>
      <c r="E22" s="3">
        <f>[2]选手情况!K18</f>
        <v>91.2</v>
      </c>
      <c r="F22" s="3">
        <f>[2]选手情况!O18</f>
        <v>91.2</v>
      </c>
      <c r="G22" s="3">
        <f>[2]选手情况!S18</f>
        <v>93.6</v>
      </c>
      <c r="H22" s="1">
        <f>[2]选手情况!T18</f>
        <v>276</v>
      </c>
    </row>
    <row r="23" ht="14.25" spans="2:8">
      <c r="B23" s="1">
        <f>RANK(H23,H$22:H$25,0)</f>
        <v>2</v>
      </c>
      <c r="C23" s="2" t="s">
        <v>8</v>
      </c>
      <c r="D23" s="1" t="s">
        <v>154</v>
      </c>
      <c r="E23" s="3">
        <f>[2]选手情况!K17</f>
        <v>90.3</v>
      </c>
      <c r="F23" s="3">
        <f>[2]选手情况!O17</f>
        <v>91.9</v>
      </c>
      <c r="G23" s="3">
        <f>[2]选手情况!S17</f>
        <v>90.8</v>
      </c>
      <c r="H23" s="1">
        <f>[2]选手情况!T17</f>
        <v>273</v>
      </c>
    </row>
    <row r="24" ht="14.25" spans="2:8">
      <c r="B24" s="1">
        <f>RANK(H24,H$22:H$25,0)</f>
        <v>3</v>
      </c>
      <c r="C24" s="2" t="s">
        <v>21</v>
      </c>
      <c r="D24" s="1" t="s">
        <v>157</v>
      </c>
      <c r="E24" s="3">
        <f>[2]选手情况!K20</f>
        <v>84.3</v>
      </c>
      <c r="F24" s="3">
        <f>[2]选手情况!O20</f>
        <v>79.8</v>
      </c>
      <c r="G24" s="3">
        <f>[2]选手情况!S20</f>
        <v>84.2</v>
      </c>
      <c r="H24" s="1">
        <f>[2]选手情况!T20</f>
        <v>248.3</v>
      </c>
    </row>
    <row r="25" ht="14.25" spans="2:8">
      <c r="B25" s="1">
        <f>RANK(H25,H$22:H$25,0)</f>
        <v>4</v>
      </c>
      <c r="C25" s="2" t="s">
        <v>25</v>
      </c>
      <c r="D25" s="1" t="s">
        <v>156</v>
      </c>
      <c r="E25" s="3">
        <f>[2]选手情况!K19</f>
        <v>81.9</v>
      </c>
      <c r="F25" s="3">
        <f>[2]选手情况!O19</f>
        <v>0</v>
      </c>
      <c r="G25" s="3">
        <f>[2]选手情况!S19</f>
        <v>0</v>
      </c>
      <c r="H25" s="1">
        <f>[2]选手情况!T19</f>
        <v>81.9</v>
      </c>
    </row>
  </sheetData>
  <mergeCells count="4">
    <mergeCell ref="B2:H2"/>
    <mergeCell ref="B8:H8"/>
    <mergeCell ref="B14:H14"/>
    <mergeCell ref="B20:H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5"/>
  <sheetViews>
    <sheetView workbookViewId="0">
      <selection activeCell="D40" sqref="D40"/>
    </sheetView>
  </sheetViews>
  <sheetFormatPr defaultColWidth="9" defaultRowHeight="13.5"/>
  <cols>
    <col min="2" max="2" width="12.375" customWidth="1"/>
    <col min="3" max="4" width="13.75" customWidth="1"/>
    <col min="5" max="6" width="5.875" customWidth="1"/>
    <col min="7" max="9" width="10.375" customWidth="1"/>
    <col min="10" max="11" width="15.375" customWidth="1"/>
    <col min="12" max="12" width="5.875" customWidth="1"/>
    <col min="13" max="13" width="4.375" customWidth="1"/>
  </cols>
  <sheetData>
    <row r="2" ht="14.25" spans="2:13">
      <c r="B2" s="1" t="s">
        <v>27</v>
      </c>
      <c r="C2" s="1" t="s">
        <v>28</v>
      </c>
      <c r="D2" s="1" t="s">
        <v>29</v>
      </c>
      <c r="E2" s="1" t="s">
        <v>30</v>
      </c>
      <c r="F2" s="1"/>
      <c r="G2" s="1"/>
      <c r="H2" s="1"/>
      <c r="I2" s="1"/>
      <c r="J2" s="1"/>
      <c r="K2" s="1"/>
      <c r="L2" s="1"/>
      <c r="M2" s="1"/>
    </row>
    <row r="3" ht="14.25" spans="2:13">
      <c r="B3" s="1"/>
      <c r="C3" s="1"/>
      <c r="D3" s="1"/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" t="s">
        <v>38</v>
      </c>
      <c r="M3" s="1" t="s">
        <v>39</v>
      </c>
    </row>
    <row r="4" ht="14.25" spans="2:13">
      <c r="B4" s="1" t="s">
        <v>40</v>
      </c>
      <c r="C4" s="1">
        <f t="shared" ref="C4:C15" si="0">COUNT(E4:M4)</f>
        <v>9</v>
      </c>
      <c r="D4" s="1">
        <f t="shared" ref="D4:D15" si="1">SUM(E4:M4)</f>
        <v>28</v>
      </c>
      <c r="E4" s="1">
        <v>5</v>
      </c>
      <c r="F4" s="1">
        <v>3</v>
      </c>
      <c r="G4" s="1">
        <v>4</v>
      </c>
      <c r="H4" s="1">
        <v>4</v>
      </c>
      <c r="I4" s="1">
        <v>4</v>
      </c>
      <c r="J4" s="1">
        <v>2</v>
      </c>
      <c r="K4" s="1">
        <v>2</v>
      </c>
      <c r="L4" s="1">
        <v>2</v>
      </c>
      <c r="M4" s="1">
        <v>2</v>
      </c>
    </row>
    <row r="5" ht="14.25" spans="2:13">
      <c r="B5" s="1" t="s">
        <v>41</v>
      </c>
      <c r="C5" s="1">
        <f t="shared" si="0"/>
        <v>8</v>
      </c>
      <c r="D5" s="1">
        <f t="shared" si="1"/>
        <v>22</v>
      </c>
      <c r="E5" s="1">
        <v>4</v>
      </c>
      <c r="F5" s="1"/>
      <c r="G5" s="1">
        <v>4</v>
      </c>
      <c r="H5" s="1">
        <v>3</v>
      </c>
      <c r="I5" s="1">
        <v>3</v>
      </c>
      <c r="J5" s="1">
        <v>2</v>
      </c>
      <c r="K5" s="1">
        <v>2</v>
      </c>
      <c r="L5" s="1">
        <v>2</v>
      </c>
      <c r="M5" s="1">
        <v>2</v>
      </c>
    </row>
    <row r="6" ht="14.25" spans="2:13">
      <c r="B6" s="1" t="s">
        <v>42</v>
      </c>
      <c r="C6" s="1">
        <f t="shared" si="0"/>
        <v>7</v>
      </c>
      <c r="D6" s="1">
        <f t="shared" si="1"/>
        <v>22</v>
      </c>
      <c r="E6" s="1">
        <v>5</v>
      </c>
      <c r="F6" s="1"/>
      <c r="G6" s="1">
        <v>3</v>
      </c>
      <c r="H6" s="1">
        <v>3</v>
      </c>
      <c r="I6" s="1">
        <v>6</v>
      </c>
      <c r="J6" s="1">
        <v>2</v>
      </c>
      <c r="K6" s="1">
        <v>1</v>
      </c>
      <c r="L6" s="1"/>
      <c r="M6" s="1">
        <v>2</v>
      </c>
    </row>
    <row r="7" ht="14.25" spans="2:13">
      <c r="B7" s="1" t="s">
        <v>43</v>
      </c>
      <c r="C7" s="1">
        <f t="shared" si="0"/>
        <v>7</v>
      </c>
      <c r="D7" s="1">
        <f t="shared" si="1"/>
        <v>22</v>
      </c>
      <c r="E7" s="1">
        <v>5</v>
      </c>
      <c r="F7" s="1">
        <v>3</v>
      </c>
      <c r="G7" s="1">
        <v>4</v>
      </c>
      <c r="H7" s="1">
        <v>3</v>
      </c>
      <c r="I7" s="1">
        <v>3</v>
      </c>
      <c r="J7" s="1">
        <v>2</v>
      </c>
      <c r="K7" s="1">
        <v>2</v>
      </c>
      <c r="L7" s="1"/>
      <c r="M7" s="1"/>
    </row>
    <row r="8" ht="14.25" spans="2:13">
      <c r="B8" s="1" t="s">
        <v>44</v>
      </c>
      <c r="C8" s="1">
        <f t="shared" si="0"/>
        <v>6</v>
      </c>
      <c r="D8" s="1">
        <f t="shared" si="1"/>
        <v>21</v>
      </c>
      <c r="E8" s="1">
        <v>5</v>
      </c>
      <c r="F8" s="1"/>
      <c r="G8" s="1">
        <v>4</v>
      </c>
      <c r="H8" s="1">
        <v>4</v>
      </c>
      <c r="I8" s="1">
        <v>4</v>
      </c>
      <c r="J8" s="1">
        <v>2</v>
      </c>
      <c r="K8" s="1">
        <v>2</v>
      </c>
      <c r="L8" s="1"/>
      <c r="M8" s="1"/>
    </row>
    <row r="9" ht="14.25" spans="2:13">
      <c r="B9" s="1" t="s">
        <v>6</v>
      </c>
      <c r="C9" s="1">
        <f t="shared" si="0"/>
        <v>4</v>
      </c>
      <c r="D9" s="1">
        <f t="shared" si="1"/>
        <v>15</v>
      </c>
      <c r="E9" s="1"/>
      <c r="F9" s="1">
        <v>3</v>
      </c>
      <c r="G9" s="1">
        <v>4</v>
      </c>
      <c r="H9" s="1">
        <v>4</v>
      </c>
      <c r="I9" s="1">
        <v>4</v>
      </c>
      <c r="J9" s="1"/>
      <c r="K9" s="1"/>
      <c r="L9" s="1"/>
      <c r="M9" s="1"/>
    </row>
    <row r="10" ht="14.25" spans="2:13">
      <c r="B10" s="1" t="s">
        <v>45</v>
      </c>
      <c r="C10" s="1">
        <f t="shared" si="0"/>
        <v>5</v>
      </c>
      <c r="D10" s="1">
        <f t="shared" si="1"/>
        <v>13</v>
      </c>
      <c r="E10" s="1"/>
      <c r="F10" s="1">
        <v>3</v>
      </c>
      <c r="G10" s="1"/>
      <c r="H10" s="1"/>
      <c r="I10" s="1"/>
      <c r="J10" s="1">
        <v>2</v>
      </c>
      <c r="K10" s="1">
        <v>2</v>
      </c>
      <c r="L10" s="1">
        <v>4</v>
      </c>
      <c r="M10" s="1">
        <v>2</v>
      </c>
    </row>
    <row r="11" ht="14.25" spans="2:13">
      <c r="B11" s="1">
        <v>123568024</v>
      </c>
      <c r="C11" s="1">
        <f t="shared" si="0"/>
        <v>4</v>
      </c>
      <c r="D11" s="1">
        <f t="shared" si="1"/>
        <v>13</v>
      </c>
      <c r="E11" s="1"/>
      <c r="F11" s="1"/>
      <c r="G11" s="1">
        <v>4</v>
      </c>
      <c r="H11" s="1">
        <v>4</v>
      </c>
      <c r="I11" s="1"/>
      <c r="J11" s="1">
        <v>2</v>
      </c>
      <c r="K11" s="1">
        <v>3</v>
      </c>
      <c r="L11" s="1"/>
      <c r="M11" s="1"/>
    </row>
    <row r="12" ht="14.25" spans="2:13">
      <c r="B12" s="1" t="s">
        <v>46</v>
      </c>
      <c r="C12" s="1">
        <f t="shared" si="0"/>
        <v>4</v>
      </c>
      <c r="D12" s="1">
        <f t="shared" si="1"/>
        <v>10</v>
      </c>
      <c r="E12" s="1"/>
      <c r="F12" s="1"/>
      <c r="G12" s="1">
        <v>3</v>
      </c>
      <c r="H12" s="1">
        <v>3</v>
      </c>
      <c r="I12" s="1">
        <v>2</v>
      </c>
      <c r="J12" s="1">
        <v>2</v>
      </c>
      <c r="K12" s="1"/>
      <c r="L12" s="1"/>
      <c r="M12" s="1"/>
    </row>
    <row r="13" ht="14.25" spans="2:13">
      <c r="B13" s="1" t="s">
        <v>47</v>
      </c>
      <c r="C13" s="1">
        <f t="shared" si="0"/>
        <v>1</v>
      </c>
      <c r="D13" s="1">
        <f t="shared" si="1"/>
        <v>5</v>
      </c>
      <c r="E13" s="1">
        <v>5</v>
      </c>
      <c r="F13" s="1"/>
      <c r="G13" s="1"/>
      <c r="H13" s="1"/>
      <c r="I13" s="1"/>
      <c r="J13" s="1"/>
      <c r="K13" s="1"/>
      <c r="L13" s="1"/>
      <c r="M13" s="1"/>
    </row>
    <row r="14" ht="14.25" spans="2:13">
      <c r="B14" s="1">
        <v>1168438795</v>
      </c>
      <c r="C14" s="1">
        <f t="shared" si="0"/>
        <v>1</v>
      </c>
      <c r="D14" s="1">
        <f t="shared" si="1"/>
        <v>5</v>
      </c>
      <c r="E14" s="1">
        <v>5</v>
      </c>
      <c r="F14" s="1"/>
      <c r="G14" s="1"/>
      <c r="H14" s="1"/>
      <c r="I14" s="1"/>
      <c r="J14" s="1"/>
      <c r="K14" s="1"/>
      <c r="L14" s="1"/>
      <c r="M14" s="1"/>
    </row>
    <row r="15" ht="14.25" spans="2:13">
      <c r="B15" s="1" t="s">
        <v>48</v>
      </c>
      <c r="C15" s="1">
        <f t="shared" si="0"/>
        <v>1</v>
      </c>
      <c r="D15" s="1">
        <f t="shared" si="1"/>
        <v>4</v>
      </c>
      <c r="E15" s="1">
        <v>4</v>
      </c>
      <c r="F15" s="1"/>
      <c r="G15" s="1"/>
      <c r="H15" s="1"/>
      <c r="I15" s="1"/>
      <c r="J15" s="1"/>
      <c r="K15" s="1"/>
      <c r="L15" s="1"/>
      <c r="M15" s="1"/>
    </row>
  </sheetData>
  <mergeCells count="4">
    <mergeCell ref="E2:M2"/>
    <mergeCell ref="B2:B3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29"/>
  <sheetViews>
    <sheetView workbookViewId="0">
      <selection activeCell="D44" sqref="D44"/>
    </sheetView>
  </sheetViews>
  <sheetFormatPr defaultColWidth="9" defaultRowHeight="13.5" outlineLevelCol="4"/>
  <cols>
    <col min="2" max="3" width="11.25" customWidth="1"/>
    <col min="4" max="5" width="15.25" customWidth="1"/>
  </cols>
  <sheetData>
    <row r="2" ht="16.5" spans="2:5">
      <c r="B2" s="4" t="s">
        <v>49</v>
      </c>
      <c r="C2" s="4"/>
      <c r="D2" s="4"/>
      <c r="E2" s="4"/>
    </row>
    <row r="3" ht="16.5" spans="2:5">
      <c r="B3" s="4" t="s">
        <v>50</v>
      </c>
      <c r="C3" s="4" t="s">
        <v>51</v>
      </c>
      <c r="D3" s="4" t="s">
        <v>52</v>
      </c>
      <c r="E3" s="4" t="s">
        <v>53</v>
      </c>
    </row>
    <row r="4" ht="16.5" spans="2:5">
      <c r="B4" s="4" t="s">
        <v>54</v>
      </c>
      <c r="C4" s="4" t="s">
        <v>55</v>
      </c>
      <c r="D4" s="39">
        <v>42675.3333333333</v>
      </c>
      <c r="E4" s="39">
        <v>42753.8333333333</v>
      </c>
    </row>
    <row r="5" ht="16.5" spans="2:5">
      <c r="B5" s="4"/>
      <c r="C5" s="4" t="s">
        <v>56</v>
      </c>
      <c r="D5" s="39">
        <v>42753.875</v>
      </c>
      <c r="E5" s="39">
        <v>42759.6666666667</v>
      </c>
    </row>
    <row r="6" ht="16.5" spans="2:5">
      <c r="B6" s="4" t="s">
        <v>31</v>
      </c>
      <c r="C6" s="4" t="s">
        <v>57</v>
      </c>
      <c r="D6" s="39">
        <v>42759.8333333333</v>
      </c>
      <c r="E6" s="39"/>
    </row>
    <row r="7" ht="16.5" spans="2:5">
      <c r="B7" s="4"/>
      <c r="C7" s="4" t="s">
        <v>58</v>
      </c>
      <c r="D7" s="39">
        <v>42760.8333333333</v>
      </c>
      <c r="E7" s="39">
        <v>42775.8333333333</v>
      </c>
    </row>
    <row r="8" ht="16.5" spans="2:5">
      <c r="B8" s="4"/>
      <c r="C8" s="4" t="s">
        <v>59</v>
      </c>
      <c r="D8" s="39">
        <v>42760.8333333333</v>
      </c>
      <c r="E8" s="39">
        <v>42776.6666666667</v>
      </c>
    </row>
    <row r="9" ht="16.5" spans="2:5">
      <c r="B9" s="4"/>
      <c r="C9" s="4" t="s">
        <v>60</v>
      </c>
      <c r="D9" s="39">
        <v>42910.9166666667</v>
      </c>
      <c r="E9" s="39">
        <v>42924.6666666667</v>
      </c>
    </row>
    <row r="10" ht="16.5" spans="2:5">
      <c r="B10" s="4" t="s">
        <v>32</v>
      </c>
      <c r="C10" s="4" t="s">
        <v>55</v>
      </c>
      <c r="D10" s="39">
        <v>42910.9166666667</v>
      </c>
      <c r="E10" s="39">
        <v>42924.6666666667</v>
      </c>
    </row>
    <row r="11" ht="16.5" spans="2:5">
      <c r="B11" s="4"/>
      <c r="C11" s="4" t="s">
        <v>57</v>
      </c>
      <c r="D11" s="39">
        <v>42924.8333333333</v>
      </c>
      <c r="E11" s="39"/>
    </row>
    <row r="12" ht="16.5" spans="2:5">
      <c r="B12" s="4"/>
      <c r="C12" s="4" t="s">
        <v>58</v>
      </c>
      <c r="D12" s="39">
        <v>42925.8333333333</v>
      </c>
      <c r="E12" s="39">
        <v>42928.8333333333</v>
      </c>
    </row>
    <row r="13" ht="16.5" spans="2:5">
      <c r="B13" s="4"/>
      <c r="C13" s="4" t="s">
        <v>59</v>
      </c>
      <c r="D13" s="39">
        <v>42925.8333333333</v>
      </c>
      <c r="E13" s="39">
        <v>42930.6666666667</v>
      </c>
    </row>
    <row r="14" ht="16.5" spans="2:5">
      <c r="B14" s="4" t="s">
        <v>61</v>
      </c>
      <c r="C14" s="4" t="s">
        <v>57</v>
      </c>
      <c r="D14" s="39">
        <v>42930.8333333333</v>
      </c>
      <c r="E14" s="39"/>
    </row>
    <row r="15" ht="16.5" spans="2:5">
      <c r="B15" s="4"/>
      <c r="C15" s="4" t="s">
        <v>62</v>
      </c>
      <c r="D15" s="39">
        <v>42931.8333333333</v>
      </c>
      <c r="E15" s="39">
        <v>42934.8333333333</v>
      </c>
    </row>
    <row r="16" ht="16.5" spans="2:5">
      <c r="B16" s="4"/>
      <c r="C16" s="4" t="s">
        <v>63</v>
      </c>
      <c r="D16" s="39">
        <v>42931.8333333333</v>
      </c>
      <c r="E16" s="39">
        <v>42936.6666666667</v>
      </c>
    </row>
    <row r="17" ht="16.5" spans="2:5">
      <c r="B17" s="4"/>
      <c r="C17" s="4" t="s">
        <v>64</v>
      </c>
      <c r="D17" s="39">
        <v>42935.8333333333</v>
      </c>
      <c r="E17" s="39">
        <v>42938.8333333333</v>
      </c>
    </row>
    <row r="18" ht="16.5" spans="2:5">
      <c r="B18" s="4"/>
      <c r="C18" s="4" t="s">
        <v>65</v>
      </c>
      <c r="D18" s="39">
        <v>42935.8333333333</v>
      </c>
      <c r="E18" s="39">
        <v>42940.6666666667</v>
      </c>
    </row>
    <row r="19" ht="16.5" spans="2:5">
      <c r="B19" s="4"/>
      <c r="C19" s="4" t="s">
        <v>66</v>
      </c>
      <c r="D19" s="39">
        <v>42939.8333333333</v>
      </c>
      <c r="E19" s="39">
        <v>42942.8333333333</v>
      </c>
    </row>
    <row r="20" ht="16.5" spans="2:5">
      <c r="B20" s="4"/>
      <c r="C20" s="4" t="s">
        <v>67</v>
      </c>
      <c r="D20" s="39">
        <v>42939.8333333333</v>
      </c>
      <c r="E20" s="39">
        <v>42944.6666666667</v>
      </c>
    </row>
    <row r="21" ht="16.5" spans="2:5">
      <c r="B21" s="4" t="s">
        <v>68</v>
      </c>
      <c r="C21" s="4" t="s">
        <v>57</v>
      </c>
      <c r="D21" s="39">
        <v>42944.8333333333</v>
      </c>
      <c r="E21" s="39"/>
    </row>
    <row r="22" ht="16.5" spans="2:5">
      <c r="B22" s="4"/>
      <c r="C22" s="4" t="s">
        <v>62</v>
      </c>
      <c r="D22" s="39">
        <v>42945.8333333333</v>
      </c>
      <c r="E22" s="39">
        <v>42948.8333333333</v>
      </c>
    </row>
    <row r="23" ht="16.5" spans="2:5">
      <c r="B23" s="4"/>
      <c r="C23" s="4" t="s">
        <v>63</v>
      </c>
      <c r="D23" s="39">
        <v>42945.8333333333</v>
      </c>
      <c r="E23" s="39">
        <v>42950.6666666667</v>
      </c>
    </row>
    <row r="24" ht="16.5" spans="2:5">
      <c r="B24" s="4"/>
      <c r="C24" s="4" t="s">
        <v>64</v>
      </c>
      <c r="D24" s="39">
        <v>42950.8333333333</v>
      </c>
      <c r="E24" s="39">
        <v>42953.8333333333</v>
      </c>
    </row>
    <row r="25" ht="16.5" spans="2:5">
      <c r="B25" s="4"/>
      <c r="C25" s="4" t="s">
        <v>65</v>
      </c>
      <c r="D25" s="39">
        <v>42950.8333333333</v>
      </c>
      <c r="E25" s="39">
        <v>42955.6666666667</v>
      </c>
    </row>
    <row r="26" ht="16.5" spans="2:5">
      <c r="B26" s="4" t="s">
        <v>38</v>
      </c>
      <c r="C26" s="4" t="s">
        <v>58</v>
      </c>
      <c r="D26" s="39">
        <v>42955.8333333333</v>
      </c>
      <c r="E26" s="39">
        <v>42958.8333333333</v>
      </c>
    </row>
    <row r="27" ht="16.5" spans="2:5">
      <c r="B27" s="4"/>
      <c r="C27" s="4" t="s">
        <v>59</v>
      </c>
      <c r="D27" s="39">
        <v>42955.8333333333</v>
      </c>
      <c r="E27" s="39">
        <v>42960.6666666667</v>
      </c>
    </row>
    <row r="28" ht="16.5" spans="2:5">
      <c r="B28" s="4" t="s">
        <v>39</v>
      </c>
      <c r="C28" s="4" t="s">
        <v>58</v>
      </c>
      <c r="D28" s="39">
        <v>42960.8333333333</v>
      </c>
      <c r="E28" s="39">
        <v>42963.8333333333</v>
      </c>
    </row>
    <row r="29" ht="16.5" spans="2:5">
      <c r="B29" s="4"/>
      <c r="C29" s="4" t="s">
        <v>59</v>
      </c>
      <c r="D29" s="39">
        <v>42960.8333333333</v>
      </c>
      <c r="E29" s="39">
        <v>42965.8333333333</v>
      </c>
    </row>
  </sheetData>
  <mergeCells count="12">
    <mergeCell ref="B2:E2"/>
    <mergeCell ref="D6:E6"/>
    <mergeCell ref="D11:E11"/>
    <mergeCell ref="D14:E14"/>
    <mergeCell ref="D21:E21"/>
    <mergeCell ref="B4:B5"/>
    <mergeCell ref="B6:B9"/>
    <mergeCell ref="B10:B13"/>
    <mergeCell ref="B14:B20"/>
    <mergeCell ref="B21:B25"/>
    <mergeCell ref="B26:B27"/>
    <mergeCell ref="B28:B2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24"/>
  <sheetViews>
    <sheetView workbookViewId="0">
      <selection activeCell="J33" sqref="J33"/>
    </sheetView>
  </sheetViews>
  <sheetFormatPr defaultColWidth="9" defaultRowHeight="13.5"/>
  <cols>
    <col min="1" max="1" width="9" style="34"/>
    <col min="2" max="2" width="6.25" style="34" customWidth="1"/>
    <col min="3" max="3" width="13.375" style="34" customWidth="1"/>
    <col min="4" max="4" width="7.875" style="34" customWidth="1"/>
    <col min="5" max="5" width="13.5" style="34" customWidth="1"/>
    <col min="6" max="6" width="11.5" style="34" customWidth="1"/>
    <col min="7" max="8" width="8.875" style="34" customWidth="1"/>
    <col min="9" max="9" width="7.875" style="34" customWidth="1"/>
    <col min="10" max="12" width="9" style="34"/>
    <col min="13" max="13" width="12.5" style="34" customWidth="1"/>
    <col min="14" max="16384" width="9" style="34"/>
  </cols>
  <sheetData>
    <row r="2" ht="16.5" spans="2:14">
      <c r="B2" s="35" t="s">
        <v>69</v>
      </c>
      <c r="C2" s="35"/>
      <c r="D2" s="35"/>
      <c r="E2" s="35"/>
      <c r="F2" s="35"/>
      <c r="G2" s="35"/>
      <c r="H2" s="35"/>
      <c r="I2" s="35"/>
      <c r="K2" s="35" t="s">
        <v>70</v>
      </c>
      <c r="L2" s="35"/>
      <c r="M2" s="35"/>
      <c r="N2" s="35"/>
    </row>
    <row r="3" ht="16.5" spans="2:14">
      <c r="B3" s="35" t="s">
        <v>71</v>
      </c>
      <c r="C3" s="35" t="s">
        <v>2</v>
      </c>
      <c r="D3" s="35" t="s">
        <v>72</v>
      </c>
      <c r="E3" s="35" t="s">
        <v>73</v>
      </c>
      <c r="F3" s="35" t="s">
        <v>74</v>
      </c>
      <c r="G3" s="35" t="s">
        <v>75</v>
      </c>
      <c r="H3" s="35" t="s">
        <v>76</v>
      </c>
      <c r="I3" s="35" t="s">
        <v>77</v>
      </c>
      <c r="K3" s="35" t="s">
        <v>1</v>
      </c>
      <c r="L3" s="35" t="s">
        <v>71</v>
      </c>
      <c r="M3" s="35" t="s">
        <v>2</v>
      </c>
      <c r="N3" s="35" t="s">
        <v>77</v>
      </c>
    </row>
    <row r="4" ht="16.5" spans="2:14">
      <c r="B4" s="35" t="s">
        <v>78</v>
      </c>
      <c r="C4" s="35" t="s">
        <v>20</v>
      </c>
      <c r="D4" s="35" t="s">
        <v>79</v>
      </c>
      <c r="E4" s="35" t="s">
        <v>43</v>
      </c>
      <c r="F4" s="35" t="s">
        <v>44</v>
      </c>
      <c r="G4" s="35">
        <v>74.3</v>
      </c>
      <c r="H4" s="35">
        <v>76.5</v>
      </c>
      <c r="I4" s="37">
        <f>(G4+H4)/2</f>
        <v>75.4</v>
      </c>
      <c r="K4" s="35">
        <f t="shared" ref="K4:K22" si="0">RANK(N4,N$4:N$22,0)</f>
        <v>1</v>
      </c>
      <c r="L4" s="38" t="s">
        <v>80</v>
      </c>
      <c r="M4" s="36" t="s">
        <v>81</v>
      </c>
      <c r="N4" s="37">
        <f>[1]赛况!I20</f>
        <v>96.05</v>
      </c>
    </row>
    <row r="5" ht="16.5" spans="2:14">
      <c r="B5" s="35" t="s">
        <v>82</v>
      </c>
      <c r="C5" s="36" t="s">
        <v>13</v>
      </c>
      <c r="D5" s="35"/>
      <c r="E5" s="35"/>
      <c r="F5" s="35"/>
      <c r="G5" s="35">
        <v>82.3</v>
      </c>
      <c r="H5" s="35">
        <v>84.1</v>
      </c>
      <c r="I5" s="37">
        <f t="shared" ref="I5:I22" si="1">(G5+H5)/2</f>
        <v>83.2</v>
      </c>
      <c r="K5" s="35">
        <f t="shared" si="0"/>
        <v>2</v>
      </c>
      <c r="L5" s="38" t="s">
        <v>83</v>
      </c>
      <c r="M5" s="36" t="s">
        <v>24</v>
      </c>
      <c r="N5" s="37">
        <f>[1]赛况!I11</f>
        <v>92.25</v>
      </c>
    </row>
    <row r="6" ht="16.5" spans="2:14">
      <c r="B6" s="35" t="s">
        <v>84</v>
      </c>
      <c r="C6" s="35" t="s">
        <v>22</v>
      </c>
      <c r="D6" s="35"/>
      <c r="E6" s="35"/>
      <c r="F6" s="35"/>
      <c r="G6" s="35">
        <v>87.1</v>
      </c>
      <c r="H6" s="35">
        <v>88.3</v>
      </c>
      <c r="I6" s="37">
        <f t="shared" si="1"/>
        <v>87.7</v>
      </c>
      <c r="K6" s="35">
        <f t="shared" si="0"/>
        <v>3</v>
      </c>
      <c r="L6" s="38" t="s">
        <v>85</v>
      </c>
      <c r="M6" s="36" t="s">
        <v>15</v>
      </c>
      <c r="N6" s="37">
        <f>[1]赛况!I14</f>
        <v>90.9</v>
      </c>
    </row>
    <row r="7" ht="16.5" spans="2:14">
      <c r="B7" s="35" t="s">
        <v>86</v>
      </c>
      <c r="C7" s="36" t="s">
        <v>12</v>
      </c>
      <c r="D7" s="35"/>
      <c r="E7" s="35"/>
      <c r="F7" s="35"/>
      <c r="G7" s="35">
        <v>88.2</v>
      </c>
      <c r="H7" s="35">
        <v>88.8</v>
      </c>
      <c r="I7" s="37">
        <f t="shared" si="1"/>
        <v>88.5</v>
      </c>
      <c r="K7" s="35">
        <f t="shared" si="0"/>
        <v>4</v>
      </c>
      <c r="L7" s="38" t="s">
        <v>87</v>
      </c>
      <c r="M7" s="36" t="s">
        <v>18</v>
      </c>
      <c r="N7" s="37">
        <f>[1]赛况!I16</f>
        <v>89.55</v>
      </c>
    </row>
    <row r="8" ht="16.5" spans="2:14">
      <c r="B8" s="35" t="s">
        <v>88</v>
      </c>
      <c r="C8" s="36" t="s">
        <v>6</v>
      </c>
      <c r="D8" s="35"/>
      <c r="E8" s="35"/>
      <c r="F8" s="35"/>
      <c r="G8" s="35">
        <v>87.3</v>
      </c>
      <c r="H8" s="35">
        <v>91.5</v>
      </c>
      <c r="I8" s="37">
        <f t="shared" si="1"/>
        <v>89.4</v>
      </c>
      <c r="K8" s="35">
        <f t="shared" si="0"/>
        <v>5</v>
      </c>
      <c r="L8" s="38" t="s">
        <v>88</v>
      </c>
      <c r="M8" s="36" t="s">
        <v>6</v>
      </c>
      <c r="N8" s="37">
        <f>[1]赛况!I8</f>
        <v>89.4</v>
      </c>
    </row>
    <row r="9" ht="16.5" spans="2:14">
      <c r="B9" s="35" t="s">
        <v>89</v>
      </c>
      <c r="C9" s="36" t="s">
        <v>17</v>
      </c>
      <c r="D9" s="35" t="s">
        <v>90</v>
      </c>
      <c r="E9" s="35" t="s">
        <v>40</v>
      </c>
      <c r="F9" s="35">
        <v>1168438795</v>
      </c>
      <c r="G9" s="35">
        <v>64.6</v>
      </c>
      <c r="H9" s="35">
        <v>56.7</v>
      </c>
      <c r="I9" s="37">
        <f t="shared" si="1"/>
        <v>60.65</v>
      </c>
      <c r="K9" s="35">
        <f t="shared" si="0"/>
        <v>6</v>
      </c>
      <c r="L9" s="38" t="s">
        <v>86</v>
      </c>
      <c r="M9" s="36" t="s">
        <v>12</v>
      </c>
      <c r="N9" s="37">
        <f>[1]赛况!I7</f>
        <v>88.5</v>
      </c>
    </row>
    <row r="10" ht="16.5" spans="2:14">
      <c r="B10" s="35" t="s">
        <v>91</v>
      </c>
      <c r="C10" s="36" t="s">
        <v>25</v>
      </c>
      <c r="D10" s="35"/>
      <c r="E10" s="35"/>
      <c r="F10" s="35"/>
      <c r="G10" s="35">
        <v>80.7</v>
      </c>
      <c r="H10" s="35">
        <v>85.1</v>
      </c>
      <c r="I10" s="37">
        <f t="shared" si="1"/>
        <v>82.9</v>
      </c>
      <c r="K10" s="35">
        <f t="shared" si="0"/>
        <v>7</v>
      </c>
      <c r="L10" s="38" t="s">
        <v>84</v>
      </c>
      <c r="M10" s="38" t="s">
        <v>22</v>
      </c>
      <c r="N10" s="37">
        <f>[1]赛况!I6</f>
        <v>87.7</v>
      </c>
    </row>
    <row r="11" ht="16.5" spans="2:14">
      <c r="B11" s="35" t="s">
        <v>83</v>
      </c>
      <c r="C11" s="36" t="s">
        <v>24</v>
      </c>
      <c r="D11" s="35"/>
      <c r="E11" s="35"/>
      <c r="F11" s="35"/>
      <c r="G11" s="35">
        <v>91.2</v>
      </c>
      <c r="H11" s="35">
        <v>93.3</v>
      </c>
      <c r="I11" s="37">
        <f t="shared" si="1"/>
        <v>92.25</v>
      </c>
      <c r="K11" s="35">
        <f t="shared" si="0"/>
        <v>8</v>
      </c>
      <c r="L11" s="38" t="s">
        <v>92</v>
      </c>
      <c r="M11" s="36" t="s">
        <v>93</v>
      </c>
      <c r="N11" s="37">
        <f>[1]赛况!I12</f>
        <v>87.6</v>
      </c>
    </row>
    <row r="12" ht="16.5" spans="2:14">
      <c r="B12" s="35" t="s">
        <v>92</v>
      </c>
      <c r="C12" s="36" t="s">
        <v>93</v>
      </c>
      <c r="D12" s="35"/>
      <c r="E12" s="35"/>
      <c r="F12" s="35"/>
      <c r="G12" s="35">
        <v>87.4</v>
      </c>
      <c r="H12" s="35">
        <v>87.8</v>
      </c>
      <c r="I12" s="37">
        <f t="shared" si="1"/>
        <v>87.6</v>
      </c>
      <c r="K12" s="35">
        <f t="shared" si="0"/>
        <v>9</v>
      </c>
      <c r="L12" s="38" t="s">
        <v>94</v>
      </c>
      <c r="M12" s="36" t="s">
        <v>95</v>
      </c>
      <c r="N12" s="37">
        <f>[1]赛况!I22</f>
        <v>84.7</v>
      </c>
    </row>
    <row r="13" ht="16.5" spans="2:14">
      <c r="B13" s="35" t="s">
        <v>96</v>
      </c>
      <c r="C13" s="36" t="s">
        <v>97</v>
      </c>
      <c r="D13" s="35"/>
      <c r="E13" s="35"/>
      <c r="F13" s="35"/>
      <c r="G13" s="35">
        <v>59.3</v>
      </c>
      <c r="H13" s="35">
        <v>51</v>
      </c>
      <c r="I13" s="37">
        <f t="shared" si="1"/>
        <v>55.15</v>
      </c>
      <c r="K13" s="35">
        <f t="shared" si="0"/>
        <v>10</v>
      </c>
      <c r="L13" s="38" t="s">
        <v>82</v>
      </c>
      <c r="M13" s="36" t="s">
        <v>13</v>
      </c>
      <c r="N13" s="37">
        <f>[1]赛况!I5</f>
        <v>83.2</v>
      </c>
    </row>
    <row r="14" ht="16.5" spans="2:14">
      <c r="B14" s="35" t="s">
        <v>85</v>
      </c>
      <c r="C14" s="36" t="s">
        <v>15</v>
      </c>
      <c r="D14" s="35" t="s">
        <v>98</v>
      </c>
      <c r="E14" s="35" t="s">
        <v>42</v>
      </c>
      <c r="F14" s="35" t="s">
        <v>47</v>
      </c>
      <c r="G14" s="35">
        <v>93.2</v>
      </c>
      <c r="H14" s="35">
        <v>88.6</v>
      </c>
      <c r="I14" s="37">
        <f t="shared" si="1"/>
        <v>90.9</v>
      </c>
      <c r="K14" s="35">
        <f t="shared" si="0"/>
        <v>11</v>
      </c>
      <c r="L14" s="38" t="s">
        <v>91</v>
      </c>
      <c r="M14" s="36" t="s">
        <v>25</v>
      </c>
      <c r="N14" s="37">
        <f>[1]赛况!I10</f>
        <v>82.9</v>
      </c>
    </row>
    <row r="15" ht="16.5" spans="2:14">
      <c r="B15" s="35" t="s">
        <v>99</v>
      </c>
      <c r="C15" s="36" t="s">
        <v>26</v>
      </c>
      <c r="D15" s="35"/>
      <c r="E15" s="35"/>
      <c r="F15" s="35"/>
      <c r="G15" s="35">
        <v>82.9</v>
      </c>
      <c r="H15" s="35">
        <v>79.7</v>
      </c>
      <c r="I15" s="37">
        <f t="shared" si="1"/>
        <v>81.3</v>
      </c>
      <c r="K15" s="35">
        <f t="shared" si="0"/>
        <v>12</v>
      </c>
      <c r="L15" s="38" t="s">
        <v>99</v>
      </c>
      <c r="M15" s="36" t="s">
        <v>26</v>
      </c>
      <c r="N15" s="37">
        <f>[1]赛况!I15</f>
        <v>81.3</v>
      </c>
    </row>
    <row r="16" ht="16.5" spans="2:14">
      <c r="B16" s="35" t="s">
        <v>87</v>
      </c>
      <c r="C16" s="36" t="s">
        <v>18</v>
      </c>
      <c r="D16" s="35"/>
      <c r="E16" s="35"/>
      <c r="F16" s="35"/>
      <c r="G16" s="35">
        <v>90.5</v>
      </c>
      <c r="H16" s="35">
        <v>88.6</v>
      </c>
      <c r="I16" s="37">
        <f t="shared" si="1"/>
        <v>89.55</v>
      </c>
      <c r="K16" s="35">
        <f t="shared" si="0"/>
        <v>13</v>
      </c>
      <c r="L16" s="38" t="s">
        <v>100</v>
      </c>
      <c r="M16" s="36" t="s">
        <v>23</v>
      </c>
      <c r="N16" s="37">
        <f>[1]赛况!I18</f>
        <v>79.3</v>
      </c>
    </row>
    <row r="17" ht="16.5" spans="2:14">
      <c r="B17" s="35" t="s">
        <v>101</v>
      </c>
      <c r="C17" s="36" t="s">
        <v>102</v>
      </c>
      <c r="D17" s="35"/>
      <c r="E17" s="35"/>
      <c r="F17" s="35"/>
      <c r="G17" s="35">
        <v>73.7</v>
      </c>
      <c r="H17" s="35">
        <v>75.5</v>
      </c>
      <c r="I17" s="37">
        <f t="shared" si="1"/>
        <v>74.6</v>
      </c>
      <c r="K17" s="35">
        <f t="shared" si="0"/>
        <v>14</v>
      </c>
      <c r="L17" s="38" t="s">
        <v>78</v>
      </c>
      <c r="M17" s="38" t="s">
        <v>20</v>
      </c>
      <c r="N17" s="37">
        <f>[1]赛况!I4</f>
        <v>75.4</v>
      </c>
    </row>
    <row r="18" ht="16.5" spans="2:14">
      <c r="B18" s="35" t="s">
        <v>100</v>
      </c>
      <c r="C18" s="36" t="s">
        <v>23</v>
      </c>
      <c r="D18" s="35"/>
      <c r="E18" s="35"/>
      <c r="F18" s="35"/>
      <c r="G18" s="35">
        <v>80.1</v>
      </c>
      <c r="H18" s="35">
        <v>78.5</v>
      </c>
      <c r="I18" s="37">
        <f t="shared" si="1"/>
        <v>79.3</v>
      </c>
      <c r="K18" s="35">
        <f t="shared" si="0"/>
        <v>15</v>
      </c>
      <c r="L18" s="38" t="s">
        <v>101</v>
      </c>
      <c r="M18" s="36" t="s">
        <v>102</v>
      </c>
      <c r="N18" s="37">
        <f>[1]赛况!I17</f>
        <v>74.6</v>
      </c>
    </row>
    <row r="19" ht="16.5" spans="2:14">
      <c r="B19" s="35" t="s">
        <v>103</v>
      </c>
      <c r="C19" s="36" t="s">
        <v>104</v>
      </c>
      <c r="D19" s="35" t="s">
        <v>105</v>
      </c>
      <c r="E19" s="35" t="s">
        <v>41</v>
      </c>
      <c r="F19" s="35" t="s">
        <v>48</v>
      </c>
      <c r="G19" s="35">
        <v>45.2</v>
      </c>
      <c r="H19" s="35">
        <v>45.5</v>
      </c>
      <c r="I19" s="37">
        <f t="shared" si="1"/>
        <v>45.35</v>
      </c>
      <c r="K19" s="35">
        <f t="shared" si="0"/>
        <v>16</v>
      </c>
      <c r="L19" s="38" t="s">
        <v>89</v>
      </c>
      <c r="M19" s="36" t="s">
        <v>17</v>
      </c>
      <c r="N19" s="37">
        <f>[1]赛况!I9</f>
        <v>60.65</v>
      </c>
    </row>
    <row r="20" ht="16.5" spans="2:14">
      <c r="B20" s="35" t="s">
        <v>80</v>
      </c>
      <c r="C20" s="36" t="s">
        <v>81</v>
      </c>
      <c r="D20" s="35"/>
      <c r="E20" s="35"/>
      <c r="F20" s="35"/>
      <c r="G20" s="35">
        <v>96.5</v>
      </c>
      <c r="H20" s="35">
        <v>95.6</v>
      </c>
      <c r="I20" s="37">
        <f t="shared" si="1"/>
        <v>96.05</v>
      </c>
      <c r="K20" s="35">
        <f t="shared" si="0"/>
        <v>17</v>
      </c>
      <c r="L20" s="38" t="s">
        <v>96</v>
      </c>
      <c r="M20" s="36" t="s">
        <v>97</v>
      </c>
      <c r="N20" s="37">
        <f>[1]赛况!I13</f>
        <v>55.15</v>
      </c>
    </row>
    <row r="21" ht="16.5" spans="2:14">
      <c r="B21" s="35" t="s">
        <v>106</v>
      </c>
      <c r="C21" s="36" t="s">
        <v>10</v>
      </c>
      <c r="D21" s="35"/>
      <c r="E21" s="35"/>
      <c r="F21" s="35"/>
      <c r="G21" s="35">
        <v>50.2</v>
      </c>
      <c r="H21" s="35">
        <v>53</v>
      </c>
      <c r="I21" s="37">
        <f t="shared" si="1"/>
        <v>51.6</v>
      </c>
      <c r="K21" s="35">
        <f t="shared" si="0"/>
        <v>18</v>
      </c>
      <c r="L21" s="38" t="s">
        <v>106</v>
      </c>
      <c r="M21" s="36" t="s">
        <v>10</v>
      </c>
      <c r="N21" s="37">
        <f>[1]赛况!I21</f>
        <v>51.6</v>
      </c>
    </row>
    <row r="22" ht="16.5" spans="2:14">
      <c r="B22" s="35" t="s">
        <v>94</v>
      </c>
      <c r="C22" s="36" t="s">
        <v>95</v>
      </c>
      <c r="D22" s="35"/>
      <c r="E22" s="35"/>
      <c r="F22" s="35"/>
      <c r="G22" s="35">
        <v>86.4</v>
      </c>
      <c r="H22" s="35">
        <v>83</v>
      </c>
      <c r="I22" s="37">
        <f t="shared" si="1"/>
        <v>84.7</v>
      </c>
      <c r="K22" s="35">
        <f t="shared" si="0"/>
        <v>19</v>
      </c>
      <c r="L22" s="38" t="s">
        <v>103</v>
      </c>
      <c r="M22" s="36" t="s">
        <v>104</v>
      </c>
      <c r="N22" s="37">
        <f>[1]赛况!I19</f>
        <v>45.35</v>
      </c>
    </row>
    <row r="24" spans="2:4">
      <c r="B24"/>
      <c r="C24"/>
      <c r="D24"/>
    </row>
  </sheetData>
  <mergeCells count="14">
    <mergeCell ref="B2:I2"/>
    <mergeCell ref="K2:N2"/>
    <mergeCell ref="D4:D8"/>
    <mergeCell ref="D9:D13"/>
    <mergeCell ref="D14:D18"/>
    <mergeCell ref="D19:D22"/>
    <mergeCell ref="E4:E8"/>
    <mergeCell ref="E9:E13"/>
    <mergeCell ref="E14:E18"/>
    <mergeCell ref="E19:E22"/>
    <mergeCell ref="F4:F8"/>
    <mergeCell ref="F9:F13"/>
    <mergeCell ref="F14:F18"/>
    <mergeCell ref="F19:F22"/>
  </mergeCells>
  <pageMargins left="0.7" right="0.7" top="0.75" bottom="0.75" header="0.3" footer="0.3"/>
  <pageSetup paperSize="9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12"/>
  <sheetViews>
    <sheetView tabSelected="1" workbookViewId="0">
      <selection activeCell="K21" sqref="K21"/>
    </sheetView>
  </sheetViews>
  <sheetFormatPr defaultColWidth="9" defaultRowHeight="13.5"/>
  <cols>
    <col min="2" max="2" width="5.125" customWidth="1"/>
    <col min="3" max="3" width="12.875" customWidth="1"/>
    <col min="4" max="4" width="7" customWidth="1"/>
    <col min="5" max="5" width="30.375" customWidth="1"/>
    <col min="6" max="6" width="18.5" customWidth="1"/>
    <col min="7" max="7" width="15.375" customWidth="1"/>
    <col min="8" max="9" width="10" customWidth="1"/>
    <col min="10" max="10" width="8.875" customWidth="1"/>
    <col min="12" max="12" width="5.75" customWidth="1"/>
    <col min="13" max="13" width="13.375" customWidth="1"/>
  </cols>
  <sheetData>
    <row r="2" ht="16.5" spans="2:15">
      <c r="B2" s="21" t="s">
        <v>107</v>
      </c>
      <c r="C2" s="21"/>
      <c r="D2" s="21"/>
      <c r="E2" s="21"/>
      <c r="F2" s="21"/>
      <c r="G2" s="21"/>
      <c r="H2" s="21"/>
      <c r="I2" s="21"/>
      <c r="J2" s="21"/>
      <c r="K2" s="30"/>
      <c r="L2" s="21" t="s">
        <v>108</v>
      </c>
      <c r="M2" s="23"/>
      <c r="N2" s="23"/>
      <c r="O2" s="23"/>
    </row>
    <row r="3" ht="16.5" spans="2:15">
      <c r="B3" s="21" t="s">
        <v>109</v>
      </c>
      <c r="C3" s="21" t="s">
        <v>110</v>
      </c>
      <c r="D3" s="21" t="s">
        <v>71</v>
      </c>
      <c r="E3" s="21" t="s">
        <v>111</v>
      </c>
      <c r="F3" s="21" t="s">
        <v>73</v>
      </c>
      <c r="G3" s="21" t="s">
        <v>74</v>
      </c>
      <c r="H3" s="21" t="s">
        <v>112</v>
      </c>
      <c r="I3" s="21" t="s">
        <v>113</v>
      </c>
      <c r="J3" s="21" t="s">
        <v>77</v>
      </c>
      <c r="K3" s="30"/>
      <c r="L3" s="21" t="s">
        <v>1</v>
      </c>
      <c r="M3" s="21" t="s">
        <v>2</v>
      </c>
      <c r="N3" s="21" t="s">
        <v>71</v>
      </c>
      <c r="O3" s="21" t="s">
        <v>77</v>
      </c>
    </row>
    <row r="4" ht="16.5" spans="2:15">
      <c r="B4" s="22" t="s">
        <v>114</v>
      </c>
      <c r="C4" s="23" t="s">
        <v>16</v>
      </c>
      <c r="D4" s="23">
        <v>1</v>
      </c>
      <c r="E4" s="23" t="s">
        <v>115</v>
      </c>
      <c r="F4" s="24" t="s">
        <v>116</v>
      </c>
      <c r="G4" s="24" t="s">
        <v>6</v>
      </c>
      <c r="H4" s="23">
        <v>88.7</v>
      </c>
      <c r="I4" s="23">
        <v>89.8</v>
      </c>
      <c r="J4" s="31">
        <f t="shared" ref="J4:J6" si="0">AVERAGE(H4:I4)</f>
        <v>89.25</v>
      </c>
      <c r="K4" s="30"/>
      <c r="L4" s="23">
        <f>RANK(O4,O$4:O$11,0)</f>
        <v>1</v>
      </c>
      <c r="M4" s="23" t="s">
        <v>16</v>
      </c>
      <c r="N4" s="23">
        <v>1</v>
      </c>
      <c r="O4" s="31">
        <v>89.3</v>
      </c>
    </row>
    <row r="5" ht="16.5" spans="2:15">
      <c r="B5" s="25"/>
      <c r="C5" s="23" t="s">
        <v>117</v>
      </c>
      <c r="D5" s="23">
        <v>2</v>
      </c>
      <c r="E5" s="23" t="s">
        <v>118</v>
      </c>
      <c r="F5" s="26"/>
      <c r="G5" s="26"/>
      <c r="H5" s="23">
        <v>88.6</v>
      </c>
      <c r="I5" s="23">
        <v>87</v>
      </c>
      <c r="J5" s="31">
        <f t="shared" si="0"/>
        <v>87.8</v>
      </c>
      <c r="K5" s="30"/>
      <c r="L5" s="23">
        <f>RANK(O5,O$4:O$11,0)</f>
        <v>2</v>
      </c>
      <c r="M5" s="23" t="s">
        <v>117</v>
      </c>
      <c r="N5" s="23">
        <v>2</v>
      </c>
      <c r="O5" s="31">
        <v>87.8</v>
      </c>
    </row>
    <row r="6" ht="16.5" spans="2:15">
      <c r="B6" s="25"/>
      <c r="C6" s="23" t="s">
        <v>97</v>
      </c>
      <c r="D6" s="23">
        <v>3</v>
      </c>
      <c r="E6" s="23" t="s">
        <v>119</v>
      </c>
      <c r="F6" s="26"/>
      <c r="G6" s="26"/>
      <c r="H6" s="23">
        <v>72.7</v>
      </c>
      <c r="I6" s="23">
        <v>74.1</v>
      </c>
      <c r="J6" s="31">
        <f t="shared" si="0"/>
        <v>73.4</v>
      </c>
      <c r="K6" s="30"/>
      <c r="L6" s="23">
        <f>RANK(O6,O$4:O$11,0)</f>
        <v>3</v>
      </c>
      <c r="M6" s="23" t="s">
        <v>10</v>
      </c>
      <c r="N6" s="23">
        <v>5</v>
      </c>
      <c r="O6" s="31">
        <v>85</v>
      </c>
    </row>
    <row r="7" ht="16.5" spans="2:15">
      <c r="B7" s="27"/>
      <c r="C7" s="23" t="s">
        <v>120</v>
      </c>
      <c r="D7" s="23">
        <v>4</v>
      </c>
      <c r="E7" s="23" t="s">
        <v>121</v>
      </c>
      <c r="F7" s="28"/>
      <c r="G7" s="28"/>
      <c r="H7" s="23" t="s">
        <v>122</v>
      </c>
      <c r="I7" s="23" t="s">
        <v>122</v>
      </c>
      <c r="J7" s="31">
        <v>0</v>
      </c>
      <c r="K7" s="30"/>
      <c r="L7" s="23">
        <f>RANK(O7,O$4:O$11,0)</f>
        <v>4</v>
      </c>
      <c r="M7" s="23" t="s">
        <v>21</v>
      </c>
      <c r="N7" s="23">
        <v>6</v>
      </c>
      <c r="O7" s="31">
        <v>73.9</v>
      </c>
    </row>
    <row r="8" ht="16.5" spans="2:15">
      <c r="B8" s="22" t="s">
        <v>123</v>
      </c>
      <c r="C8" s="23" t="s">
        <v>10</v>
      </c>
      <c r="D8" s="23">
        <v>5</v>
      </c>
      <c r="E8" s="23" t="s">
        <v>124</v>
      </c>
      <c r="F8" s="24" t="s">
        <v>45</v>
      </c>
      <c r="G8" s="24" t="s">
        <v>43</v>
      </c>
      <c r="H8" s="23">
        <v>83.3</v>
      </c>
      <c r="I8" s="23">
        <v>86.7</v>
      </c>
      <c r="J8" s="31">
        <f t="shared" ref="J8:J11" si="1">AVERAGE(H8:I8)</f>
        <v>85</v>
      </c>
      <c r="K8" s="30"/>
      <c r="L8" s="23">
        <f>RANK(O8,O$4:O$11,0)</f>
        <v>5</v>
      </c>
      <c r="M8" s="23" t="s">
        <v>97</v>
      </c>
      <c r="N8" s="23">
        <v>3</v>
      </c>
      <c r="O8" s="31">
        <v>73.4</v>
      </c>
    </row>
    <row r="9" ht="16.5" spans="2:15">
      <c r="B9" s="25"/>
      <c r="C9" s="23" t="s">
        <v>21</v>
      </c>
      <c r="D9" s="23">
        <v>6</v>
      </c>
      <c r="E9" s="23" t="s">
        <v>125</v>
      </c>
      <c r="F9" s="26"/>
      <c r="G9" s="26"/>
      <c r="H9" s="23">
        <v>72</v>
      </c>
      <c r="I9" s="23">
        <v>75.8</v>
      </c>
      <c r="J9" s="31">
        <f t="shared" si="1"/>
        <v>73.9</v>
      </c>
      <c r="K9" s="30"/>
      <c r="L9" s="23">
        <f>RANK(O9,O$4:O$11,0)</f>
        <v>6</v>
      </c>
      <c r="M9" s="23" t="s">
        <v>126</v>
      </c>
      <c r="N9" s="23">
        <v>8</v>
      </c>
      <c r="O9" s="31">
        <v>3.3</v>
      </c>
    </row>
    <row r="10" ht="16.5" spans="2:15">
      <c r="B10" s="25"/>
      <c r="C10" s="23">
        <v>869956924</v>
      </c>
      <c r="D10" s="23">
        <v>7</v>
      </c>
      <c r="E10" s="23" t="s">
        <v>127</v>
      </c>
      <c r="F10" s="26"/>
      <c r="G10" s="26"/>
      <c r="H10" s="23" t="s">
        <v>122</v>
      </c>
      <c r="I10" s="23" t="s">
        <v>122</v>
      </c>
      <c r="J10" s="32" t="s">
        <v>128</v>
      </c>
      <c r="K10" s="30"/>
      <c r="L10" s="23">
        <f>RANK(O10,O$4:O$11,0)</f>
        <v>7</v>
      </c>
      <c r="M10" s="23" t="s">
        <v>120</v>
      </c>
      <c r="N10" s="23">
        <v>4</v>
      </c>
      <c r="O10" s="31">
        <v>0</v>
      </c>
    </row>
    <row r="11" ht="16.5" spans="2:15">
      <c r="B11" s="27"/>
      <c r="C11" s="23" t="s">
        <v>126</v>
      </c>
      <c r="D11" s="23">
        <v>8</v>
      </c>
      <c r="E11" s="23" t="s">
        <v>129</v>
      </c>
      <c r="F11" s="28"/>
      <c r="G11" s="28"/>
      <c r="H11" s="23">
        <v>3.5</v>
      </c>
      <c r="I11" s="23">
        <v>3</v>
      </c>
      <c r="J11" s="31">
        <f t="shared" si="1"/>
        <v>3.25</v>
      </c>
      <c r="K11" s="30"/>
      <c r="L11" s="23" t="s">
        <v>122</v>
      </c>
      <c r="M11" s="23">
        <v>869956924</v>
      </c>
      <c r="N11" s="23">
        <v>7</v>
      </c>
      <c r="O11" s="33" t="s">
        <v>130</v>
      </c>
    </row>
    <row r="12" ht="16.5" spans="2:15">
      <c r="B12" s="29" t="s">
        <v>131</v>
      </c>
      <c r="C12" s="30"/>
      <c r="D12" s="30"/>
      <c r="E12" s="30"/>
      <c r="F12" s="30"/>
      <c r="G12" s="30"/>
      <c r="H12" s="30"/>
      <c r="I12" s="30"/>
      <c r="J12" s="30"/>
      <c r="K12" s="30"/>
      <c r="L12" s="29" t="s">
        <v>131</v>
      </c>
      <c r="M12" s="30"/>
      <c r="N12" s="30"/>
      <c r="O12" s="30"/>
    </row>
  </sheetData>
  <mergeCells count="8">
    <mergeCell ref="B2:J2"/>
    <mergeCell ref="L2:O2"/>
    <mergeCell ref="B4:B7"/>
    <mergeCell ref="B8:B11"/>
    <mergeCell ref="F4:F7"/>
    <mergeCell ref="F8:F11"/>
    <mergeCell ref="G4:G7"/>
    <mergeCell ref="G8:G1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21"/>
  <sheetViews>
    <sheetView workbookViewId="0">
      <selection activeCell="F48" sqref="F48"/>
    </sheetView>
  </sheetViews>
  <sheetFormatPr defaultColWidth="9" defaultRowHeight="13.5"/>
  <cols>
    <col min="2" max="2" width="4.375" customWidth="1"/>
    <col min="3" max="3" width="12.375" customWidth="1"/>
    <col min="4" max="4" width="5.875" customWidth="1"/>
    <col min="5" max="5" width="16.625" customWidth="1"/>
    <col min="6" max="6" width="14.75" customWidth="1"/>
    <col min="7" max="7" width="15.625" customWidth="1"/>
    <col min="8" max="9" width="8.25" customWidth="1"/>
    <col min="10" max="10" width="5.875" customWidth="1"/>
    <col min="11" max="11" width="7.375" customWidth="1"/>
    <col min="12" max="13" width="8.25" customWidth="1"/>
    <col min="14" max="14" width="5.875" customWidth="1"/>
    <col min="15" max="15" width="7.375" customWidth="1"/>
    <col min="16" max="17" width="8.25" customWidth="1"/>
    <col min="18" max="18" width="5.875" customWidth="1"/>
    <col min="19" max="19" width="7.375" customWidth="1"/>
    <col min="20" max="20" width="5.875" customWidth="1"/>
  </cols>
  <sheetData>
    <row r="2" ht="14.25" spans="2:20">
      <c r="B2" s="1" t="s">
        <v>132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4.25" spans="2:20">
      <c r="B3" s="1" t="s">
        <v>109</v>
      </c>
      <c r="C3" s="1" t="s">
        <v>110</v>
      </c>
      <c r="D3" s="1" t="s">
        <v>71</v>
      </c>
      <c r="E3" s="1" t="s">
        <v>73</v>
      </c>
      <c r="F3" s="1" t="s">
        <v>74</v>
      </c>
      <c r="G3" s="1" t="s">
        <v>133</v>
      </c>
      <c r="H3" s="1" t="s">
        <v>33</v>
      </c>
      <c r="I3" s="1"/>
      <c r="J3" s="1"/>
      <c r="K3" s="1"/>
      <c r="L3" s="1" t="s">
        <v>34</v>
      </c>
      <c r="M3" s="1"/>
      <c r="N3" s="1"/>
      <c r="O3" s="1"/>
      <c r="P3" s="1" t="s">
        <v>35</v>
      </c>
      <c r="Q3" s="1"/>
      <c r="R3" s="1"/>
      <c r="S3" s="1"/>
      <c r="T3" s="1" t="s">
        <v>5</v>
      </c>
    </row>
    <row r="4" ht="15" spans="2:20">
      <c r="B4" s="1"/>
      <c r="C4" s="1"/>
      <c r="D4" s="1"/>
      <c r="E4" s="1"/>
      <c r="F4" s="1"/>
      <c r="G4" s="1"/>
      <c r="H4" s="7" t="s">
        <v>112</v>
      </c>
      <c r="I4" s="7" t="s">
        <v>113</v>
      </c>
      <c r="J4" s="7" t="s">
        <v>134</v>
      </c>
      <c r="K4" s="7" t="s">
        <v>77</v>
      </c>
      <c r="L4" s="7" t="s">
        <v>112</v>
      </c>
      <c r="M4" s="7" t="s">
        <v>113</v>
      </c>
      <c r="N4" s="7" t="s">
        <v>134</v>
      </c>
      <c r="O4" s="7" t="s">
        <v>77</v>
      </c>
      <c r="P4" s="7" t="s">
        <v>112</v>
      </c>
      <c r="Q4" s="7" t="s">
        <v>113</v>
      </c>
      <c r="R4" s="7" t="s">
        <v>134</v>
      </c>
      <c r="S4" s="7" t="s">
        <v>77</v>
      </c>
      <c r="T4" s="1"/>
    </row>
    <row r="5" ht="15" spans="2:20">
      <c r="B5" s="1" t="s">
        <v>135</v>
      </c>
      <c r="C5" s="2" t="s">
        <v>15</v>
      </c>
      <c r="D5" s="1" t="s">
        <v>136</v>
      </c>
      <c r="E5" s="1" t="s">
        <v>137</v>
      </c>
      <c r="F5" s="1" t="s">
        <v>116</v>
      </c>
      <c r="G5" s="8" t="s">
        <v>45</v>
      </c>
      <c r="H5" s="9">
        <v>83.7</v>
      </c>
      <c r="I5" s="12">
        <v>86</v>
      </c>
      <c r="J5" s="12">
        <f>AVERAGE(H5:I5)</f>
        <v>84.85</v>
      </c>
      <c r="K5" s="13">
        <v>84.9</v>
      </c>
      <c r="L5" s="14">
        <v>88.5</v>
      </c>
      <c r="M5" s="12">
        <v>87.8</v>
      </c>
      <c r="N5" s="12">
        <f>(L5+M5)/2</f>
        <v>88.15</v>
      </c>
      <c r="O5" s="13">
        <v>88.2</v>
      </c>
      <c r="P5" s="14">
        <v>88.5</v>
      </c>
      <c r="Q5" s="12">
        <v>86.9</v>
      </c>
      <c r="R5" s="12">
        <f t="shared" ref="R5:R8" si="0">(P5+Q5)/2</f>
        <v>87.7</v>
      </c>
      <c r="S5" s="13">
        <v>87.7</v>
      </c>
      <c r="T5" s="16">
        <f>K5+O5+S5</f>
        <v>260.8</v>
      </c>
    </row>
    <row r="6" ht="14.25" spans="2:20">
      <c r="B6" s="1"/>
      <c r="C6" s="2" t="s">
        <v>18</v>
      </c>
      <c r="D6" s="1" t="s">
        <v>138</v>
      </c>
      <c r="E6" s="1"/>
      <c r="F6" s="1"/>
      <c r="G6" s="8"/>
      <c r="H6" s="10">
        <v>84</v>
      </c>
      <c r="I6" s="1">
        <v>82.9</v>
      </c>
      <c r="J6" s="1">
        <f t="shared" ref="J6:J20" si="1">AVERAGE(H6:I6)</f>
        <v>83.45</v>
      </c>
      <c r="K6" s="15">
        <v>83.5</v>
      </c>
      <c r="L6" s="16">
        <v>88.9</v>
      </c>
      <c r="M6" s="1">
        <v>88.2</v>
      </c>
      <c r="N6" s="1">
        <f t="shared" ref="N6:N20" si="2">(L6+M6)/2</f>
        <v>88.55</v>
      </c>
      <c r="O6" s="15">
        <v>88.6</v>
      </c>
      <c r="P6" s="16">
        <v>89</v>
      </c>
      <c r="Q6" s="1">
        <v>86.6</v>
      </c>
      <c r="R6" s="1">
        <f t="shared" si="0"/>
        <v>87.8</v>
      </c>
      <c r="S6" s="15">
        <v>87.8</v>
      </c>
      <c r="T6" s="16">
        <f t="shared" ref="T6:T20" si="3">K6+O6+S6</f>
        <v>259.9</v>
      </c>
    </row>
    <row r="7" ht="14.25" spans="2:20">
      <c r="B7" s="1"/>
      <c r="C7" s="2" t="s">
        <v>13</v>
      </c>
      <c r="D7" s="1" t="s">
        <v>139</v>
      </c>
      <c r="E7" s="1"/>
      <c r="F7" s="1"/>
      <c r="G7" s="8"/>
      <c r="H7" s="10">
        <v>87.6</v>
      </c>
      <c r="I7" s="1">
        <v>88.6</v>
      </c>
      <c r="J7" s="1">
        <f t="shared" si="1"/>
        <v>88.1</v>
      </c>
      <c r="K7" s="15">
        <v>88.1</v>
      </c>
      <c r="L7" s="16">
        <v>88.3</v>
      </c>
      <c r="M7" s="1">
        <v>88.3</v>
      </c>
      <c r="N7" s="1">
        <f t="shared" si="2"/>
        <v>88.3</v>
      </c>
      <c r="O7" s="15">
        <v>88.3</v>
      </c>
      <c r="P7" s="16">
        <v>84.9</v>
      </c>
      <c r="Q7" s="1">
        <v>86.5</v>
      </c>
      <c r="R7" s="1">
        <f t="shared" si="0"/>
        <v>85.7</v>
      </c>
      <c r="S7" s="15">
        <v>85.7</v>
      </c>
      <c r="T7" s="16">
        <f t="shared" si="3"/>
        <v>262.1</v>
      </c>
    </row>
    <row r="8" ht="14.25" spans="2:20">
      <c r="B8" s="1"/>
      <c r="C8" s="2" t="s">
        <v>20</v>
      </c>
      <c r="D8" s="1" t="s">
        <v>140</v>
      </c>
      <c r="E8" s="1"/>
      <c r="F8" s="1"/>
      <c r="G8" s="8"/>
      <c r="H8" s="10">
        <v>85.3</v>
      </c>
      <c r="I8" s="1">
        <v>86.5</v>
      </c>
      <c r="J8" s="1">
        <f t="shared" si="1"/>
        <v>85.9</v>
      </c>
      <c r="K8" s="15">
        <v>85.9</v>
      </c>
      <c r="L8" s="16">
        <v>90.5</v>
      </c>
      <c r="M8" s="1">
        <v>92.7</v>
      </c>
      <c r="N8" s="1">
        <f t="shared" si="2"/>
        <v>91.6</v>
      </c>
      <c r="O8" s="15">
        <v>91.6</v>
      </c>
      <c r="P8" s="16">
        <v>75.5</v>
      </c>
      <c r="Q8" s="1">
        <v>72.5</v>
      </c>
      <c r="R8" s="1">
        <f t="shared" si="0"/>
        <v>74</v>
      </c>
      <c r="S8" s="15">
        <v>74</v>
      </c>
      <c r="T8" s="16">
        <f t="shared" si="3"/>
        <v>251.5</v>
      </c>
    </row>
    <row r="9" ht="14.25" spans="2:20">
      <c r="B9" s="1" t="s">
        <v>141</v>
      </c>
      <c r="C9" s="2" t="s">
        <v>16</v>
      </c>
      <c r="D9" s="1" t="s">
        <v>142</v>
      </c>
      <c r="E9" s="1">
        <v>123568024</v>
      </c>
      <c r="F9" s="1" t="s">
        <v>44</v>
      </c>
      <c r="G9" s="8" t="s">
        <v>143</v>
      </c>
      <c r="H9" s="10" t="s">
        <v>144</v>
      </c>
      <c r="I9" s="1" t="s">
        <v>144</v>
      </c>
      <c r="J9" s="1" t="s">
        <v>122</v>
      </c>
      <c r="K9" s="15">
        <v>84.4</v>
      </c>
      <c r="L9" s="16">
        <v>99.1</v>
      </c>
      <c r="M9" s="1">
        <v>95.7</v>
      </c>
      <c r="N9" s="1">
        <f t="shared" si="2"/>
        <v>97.4</v>
      </c>
      <c r="O9" s="15">
        <v>97.4</v>
      </c>
      <c r="P9" s="17" t="s">
        <v>144</v>
      </c>
      <c r="Q9" s="1" t="s">
        <v>144</v>
      </c>
      <c r="R9" s="1" t="s">
        <v>122</v>
      </c>
      <c r="S9" s="15">
        <v>86.6</v>
      </c>
      <c r="T9" s="16">
        <f t="shared" si="3"/>
        <v>268.4</v>
      </c>
    </row>
    <row r="10" ht="14.25" spans="2:20">
      <c r="B10" s="1"/>
      <c r="C10" s="2" t="s">
        <v>12</v>
      </c>
      <c r="D10" s="1" t="s">
        <v>145</v>
      </c>
      <c r="E10" s="1"/>
      <c r="F10" s="1"/>
      <c r="G10" s="8"/>
      <c r="H10" s="10">
        <v>90</v>
      </c>
      <c r="I10" s="1">
        <v>89.6</v>
      </c>
      <c r="J10" s="1">
        <f t="shared" si="1"/>
        <v>89.8</v>
      </c>
      <c r="K10" s="15">
        <v>89.8</v>
      </c>
      <c r="L10" s="16">
        <v>88.7</v>
      </c>
      <c r="M10" s="1">
        <v>90.5</v>
      </c>
      <c r="N10" s="1">
        <f t="shared" si="2"/>
        <v>89.6</v>
      </c>
      <c r="O10" s="15">
        <v>89.6</v>
      </c>
      <c r="P10" s="17">
        <v>90.3</v>
      </c>
      <c r="Q10" s="1">
        <v>93.6</v>
      </c>
      <c r="R10" s="1">
        <f t="shared" ref="R10:R12" si="4">(P10+Q10)/2</f>
        <v>91.95</v>
      </c>
      <c r="S10" s="15">
        <v>92</v>
      </c>
      <c r="T10" s="16">
        <f t="shared" si="3"/>
        <v>271.4</v>
      </c>
    </row>
    <row r="11" ht="14.25" spans="2:20">
      <c r="B11" s="1"/>
      <c r="C11" s="2" t="s">
        <v>22</v>
      </c>
      <c r="D11" s="1" t="s">
        <v>146</v>
      </c>
      <c r="E11" s="1"/>
      <c r="F11" s="1"/>
      <c r="G11" s="8"/>
      <c r="H11" s="10">
        <v>78.5</v>
      </c>
      <c r="I11" s="1">
        <v>85.3</v>
      </c>
      <c r="J11" s="1">
        <f t="shared" si="1"/>
        <v>81.9</v>
      </c>
      <c r="K11" s="15">
        <v>81.9</v>
      </c>
      <c r="L11" s="16">
        <v>83.7</v>
      </c>
      <c r="M11" s="1">
        <v>84.5</v>
      </c>
      <c r="N11" s="1">
        <f t="shared" si="2"/>
        <v>84.1</v>
      </c>
      <c r="O11" s="15">
        <v>84.1</v>
      </c>
      <c r="P11" s="17">
        <v>77.3</v>
      </c>
      <c r="Q11" s="1">
        <v>76.6</v>
      </c>
      <c r="R11" s="1">
        <f t="shared" si="4"/>
        <v>76.95</v>
      </c>
      <c r="S11" s="15">
        <v>77</v>
      </c>
      <c r="T11" s="16">
        <f t="shared" si="3"/>
        <v>243</v>
      </c>
    </row>
    <row r="12" ht="14.25" spans="2:20">
      <c r="B12" s="1"/>
      <c r="C12" s="2" t="s">
        <v>23</v>
      </c>
      <c r="D12" s="1" t="s">
        <v>147</v>
      </c>
      <c r="E12" s="1"/>
      <c r="F12" s="1"/>
      <c r="G12" s="8"/>
      <c r="H12" s="10">
        <v>73</v>
      </c>
      <c r="I12" s="1">
        <v>68.7</v>
      </c>
      <c r="J12" s="1">
        <f t="shared" si="1"/>
        <v>70.85</v>
      </c>
      <c r="K12" s="15">
        <v>70.9</v>
      </c>
      <c r="L12" s="16">
        <v>78.2</v>
      </c>
      <c r="M12" s="1">
        <v>79.6</v>
      </c>
      <c r="N12" s="1">
        <f t="shared" si="2"/>
        <v>78.9</v>
      </c>
      <c r="O12" s="15">
        <v>78.9</v>
      </c>
      <c r="P12" s="17">
        <v>80.8</v>
      </c>
      <c r="Q12" s="1">
        <v>81.2</v>
      </c>
      <c r="R12" s="1">
        <f t="shared" si="4"/>
        <v>81</v>
      </c>
      <c r="S12" s="15">
        <v>81</v>
      </c>
      <c r="T12" s="16">
        <f t="shared" si="3"/>
        <v>230.8</v>
      </c>
    </row>
    <row r="13" ht="14.25" spans="2:20">
      <c r="B13" s="1" t="s">
        <v>148</v>
      </c>
      <c r="C13" s="2" t="s">
        <v>24</v>
      </c>
      <c r="D13" s="1" t="s">
        <v>149</v>
      </c>
      <c r="E13" s="1" t="s">
        <v>46</v>
      </c>
      <c r="F13" s="1" t="s">
        <v>143</v>
      </c>
      <c r="G13" s="8" t="s">
        <v>41</v>
      </c>
      <c r="H13" s="10" t="s">
        <v>121</v>
      </c>
      <c r="I13" s="1"/>
      <c r="J13" s="1" t="s">
        <v>122</v>
      </c>
      <c r="K13" s="15">
        <v>0</v>
      </c>
      <c r="L13" s="16">
        <v>90</v>
      </c>
      <c r="M13" s="1">
        <v>88</v>
      </c>
      <c r="N13" s="1">
        <f t="shared" si="2"/>
        <v>89</v>
      </c>
      <c r="O13" s="15">
        <v>89</v>
      </c>
      <c r="P13" s="16" t="s">
        <v>121</v>
      </c>
      <c r="Q13" s="1"/>
      <c r="R13" s="1" t="s">
        <v>122</v>
      </c>
      <c r="S13" s="15">
        <v>0</v>
      </c>
      <c r="T13" s="16">
        <f t="shared" si="3"/>
        <v>89</v>
      </c>
    </row>
    <row r="14" ht="14.25" spans="2:20">
      <c r="B14" s="1"/>
      <c r="C14" s="2" t="s">
        <v>10</v>
      </c>
      <c r="D14" s="1" t="s">
        <v>150</v>
      </c>
      <c r="E14" s="1"/>
      <c r="F14" s="1"/>
      <c r="G14" s="8"/>
      <c r="H14" s="10">
        <v>88.5</v>
      </c>
      <c r="I14" s="1">
        <v>90</v>
      </c>
      <c r="J14" s="1">
        <f t="shared" si="1"/>
        <v>89.25</v>
      </c>
      <c r="K14" s="15">
        <v>89.3</v>
      </c>
      <c r="L14" s="16">
        <v>92</v>
      </c>
      <c r="M14" s="1">
        <v>93.9</v>
      </c>
      <c r="N14" s="1">
        <f t="shared" si="2"/>
        <v>92.95</v>
      </c>
      <c r="O14" s="15">
        <v>93</v>
      </c>
      <c r="P14" s="16">
        <v>91.5</v>
      </c>
      <c r="Q14" s="1">
        <v>91.8</v>
      </c>
      <c r="R14" s="1">
        <f t="shared" ref="R14:R18" si="5">(P14+Q14)/2</f>
        <v>91.65</v>
      </c>
      <c r="S14" s="15">
        <v>91.7</v>
      </c>
      <c r="T14" s="16">
        <f t="shared" si="3"/>
        <v>274</v>
      </c>
    </row>
    <row r="15" ht="14.25" spans="2:20">
      <c r="B15" s="1"/>
      <c r="C15" s="2" t="s">
        <v>26</v>
      </c>
      <c r="D15" s="1" t="s">
        <v>151</v>
      </c>
      <c r="E15" s="1"/>
      <c r="F15" s="1"/>
      <c r="G15" s="8"/>
      <c r="H15" s="10">
        <v>26</v>
      </c>
      <c r="I15" s="1">
        <v>34.5</v>
      </c>
      <c r="J15" s="1">
        <f t="shared" si="1"/>
        <v>30.25</v>
      </c>
      <c r="K15" s="15">
        <v>30.3</v>
      </c>
      <c r="L15" s="16" t="s">
        <v>121</v>
      </c>
      <c r="M15" s="1"/>
      <c r="N15" s="1" t="s">
        <v>122</v>
      </c>
      <c r="O15" s="15">
        <v>0</v>
      </c>
      <c r="P15" s="16" t="s">
        <v>121</v>
      </c>
      <c r="Q15" s="1"/>
      <c r="R15" s="1" t="s">
        <v>122</v>
      </c>
      <c r="S15" s="15">
        <v>0</v>
      </c>
      <c r="T15" s="16">
        <f t="shared" si="3"/>
        <v>30.3</v>
      </c>
    </row>
    <row r="16" ht="14.25" spans="2:20">
      <c r="B16" s="1"/>
      <c r="C16" s="2" t="s">
        <v>17</v>
      </c>
      <c r="D16" s="1" t="s">
        <v>152</v>
      </c>
      <c r="E16" s="1"/>
      <c r="F16" s="1"/>
      <c r="G16" s="8"/>
      <c r="H16" s="10">
        <v>70</v>
      </c>
      <c r="I16" s="1">
        <v>72.1</v>
      </c>
      <c r="J16" s="1">
        <f t="shared" si="1"/>
        <v>71.05</v>
      </c>
      <c r="K16" s="15">
        <v>71.1</v>
      </c>
      <c r="L16" s="16">
        <v>81.5</v>
      </c>
      <c r="M16" s="1">
        <v>80.8</v>
      </c>
      <c r="N16" s="1">
        <f t="shared" si="2"/>
        <v>81.15</v>
      </c>
      <c r="O16" s="15">
        <v>81.2</v>
      </c>
      <c r="P16" s="16">
        <v>46</v>
      </c>
      <c r="Q16" s="1">
        <v>47.3</v>
      </c>
      <c r="R16" s="1">
        <f t="shared" si="5"/>
        <v>46.65</v>
      </c>
      <c r="S16" s="15">
        <v>46.7</v>
      </c>
      <c r="T16" s="16">
        <f t="shared" si="3"/>
        <v>199</v>
      </c>
    </row>
    <row r="17" ht="14.25" spans="2:20">
      <c r="B17" s="1" t="s">
        <v>153</v>
      </c>
      <c r="C17" s="2" t="s">
        <v>8</v>
      </c>
      <c r="D17" s="1" t="s">
        <v>154</v>
      </c>
      <c r="E17" s="1" t="s">
        <v>43</v>
      </c>
      <c r="F17" s="1" t="s">
        <v>41</v>
      </c>
      <c r="G17" s="8" t="s">
        <v>116</v>
      </c>
      <c r="H17" s="10">
        <v>87.3</v>
      </c>
      <c r="I17" s="1">
        <v>93.3</v>
      </c>
      <c r="J17" s="1">
        <f t="shared" si="1"/>
        <v>90.3</v>
      </c>
      <c r="K17" s="15">
        <v>90.3</v>
      </c>
      <c r="L17" s="16">
        <v>91.7</v>
      </c>
      <c r="M17" s="1">
        <v>92.1</v>
      </c>
      <c r="N17" s="1">
        <f t="shared" si="2"/>
        <v>91.9</v>
      </c>
      <c r="O17" s="15">
        <v>91.9</v>
      </c>
      <c r="P17" s="16">
        <v>93</v>
      </c>
      <c r="Q17" s="1">
        <v>88.5</v>
      </c>
      <c r="R17" s="1">
        <f t="shared" si="5"/>
        <v>90.75</v>
      </c>
      <c r="S17" s="15">
        <v>90.8</v>
      </c>
      <c r="T17" s="16">
        <f t="shared" si="3"/>
        <v>273</v>
      </c>
    </row>
    <row r="18" ht="14.25" spans="2:20">
      <c r="B18" s="1"/>
      <c r="C18" s="2" t="s">
        <v>6</v>
      </c>
      <c r="D18" s="1" t="s">
        <v>155</v>
      </c>
      <c r="E18" s="1"/>
      <c r="F18" s="1"/>
      <c r="G18" s="8"/>
      <c r="H18" s="10">
        <v>90.3</v>
      </c>
      <c r="I18" s="1">
        <v>92</v>
      </c>
      <c r="J18" s="1">
        <f t="shared" si="1"/>
        <v>91.15</v>
      </c>
      <c r="K18" s="15">
        <v>91.2</v>
      </c>
      <c r="L18" s="16">
        <v>91.3</v>
      </c>
      <c r="M18" s="1">
        <v>91.1</v>
      </c>
      <c r="N18" s="1">
        <f t="shared" si="2"/>
        <v>91.2</v>
      </c>
      <c r="O18" s="15">
        <v>91.2</v>
      </c>
      <c r="P18" s="16">
        <v>94</v>
      </c>
      <c r="Q18" s="1">
        <v>93.1</v>
      </c>
      <c r="R18" s="1">
        <f t="shared" si="5"/>
        <v>93.55</v>
      </c>
      <c r="S18" s="15">
        <v>93.6</v>
      </c>
      <c r="T18" s="16">
        <f t="shared" si="3"/>
        <v>276</v>
      </c>
    </row>
    <row r="19" ht="14.25" spans="2:20">
      <c r="B19" s="1"/>
      <c r="C19" s="2" t="s">
        <v>25</v>
      </c>
      <c r="D19" s="1" t="s">
        <v>156</v>
      </c>
      <c r="E19" s="1"/>
      <c r="F19" s="1"/>
      <c r="G19" s="8"/>
      <c r="H19" s="10">
        <v>80.1</v>
      </c>
      <c r="I19" s="1">
        <v>83.6</v>
      </c>
      <c r="J19" s="1">
        <f t="shared" si="1"/>
        <v>81.85</v>
      </c>
      <c r="K19" s="15">
        <v>81.9</v>
      </c>
      <c r="L19" s="16" t="s">
        <v>121</v>
      </c>
      <c r="M19" s="1"/>
      <c r="N19" s="1" t="s">
        <v>122</v>
      </c>
      <c r="O19" s="15">
        <v>0</v>
      </c>
      <c r="P19" s="16" t="s">
        <v>121</v>
      </c>
      <c r="Q19" s="1"/>
      <c r="R19" s="1" t="s">
        <v>122</v>
      </c>
      <c r="S19" s="15">
        <v>0</v>
      </c>
      <c r="T19" s="16">
        <f t="shared" si="3"/>
        <v>81.9</v>
      </c>
    </row>
    <row r="20" ht="15" spans="2:20">
      <c r="B20" s="1"/>
      <c r="C20" s="2" t="s">
        <v>21</v>
      </c>
      <c r="D20" s="1" t="s">
        <v>157</v>
      </c>
      <c r="E20" s="1"/>
      <c r="F20" s="1"/>
      <c r="G20" s="8"/>
      <c r="H20" s="11">
        <v>85.1</v>
      </c>
      <c r="I20" s="18">
        <v>83.4</v>
      </c>
      <c r="J20" s="18">
        <f t="shared" si="1"/>
        <v>84.25</v>
      </c>
      <c r="K20" s="19">
        <v>84.3</v>
      </c>
      <c r="L20" s="20">
        <v>79</v>
      </c>
      <c r="M20" s="18">
        <v>80.5</v>
      </c>
      <c r="N20" s="18">
        <f t="shared" si="2"/>
        <v>79.75</v>
      </c>
      <c r="O20" s="19">
        <v>79.8</v>
      </c>
      <c r="P20" s="20">
        <v>86.1</v>
      </c>
      <c r="Q20" s="18">
        <v>82.3</v>
      </c>
      <c r="R20" s="18">
        <f>(P20+Q20)/2</f>
        <v>84.2</v>
      </c>
      <c r="S20" s="19">
        <v>84.2</v>
      </c>
      <c r="T20" s="16">
        <f t="shared" si="3"/>
        <v>248.3</v>
      </c>
    </row>
    <row r="21" ht="14.25"/>
  </sheetData>
  <mergeCells count="33">
    <mergeCell ref="B2:T2"/>
    <mergeCell ref="H3:K3"/>
    <mergeCell ref="L3:O3"/>
    <mergeCell ref="P3:S3"/>
    <mergeCell ref="H13:I13"/>
    <mergeCell ref="P13:Q13"/>
    <mergeCell ref="L15:M15"/>
    <mergeCell ref="P15:Q15"/>
    <mergeCell ref="L19:M19"/>
    <mergeCell ref="P19:Q19"/>
    <mergeCell ref="B3:B4"/>
    <mergeCell ref="B5:B8"/>
    <mergeCell ref="B9:B12"/>
    <mergeCell ref="B13:B16"/>
    <mergeCell ref="B17:B20"/>
    <mergeCell ref="C3:C4"/>
    <mergeCell ref="D3:D4"/>
    <mergeCell ref="E3:E4"/>
    <mergeCell ref="E5:E8"/>
    <mergeCell ref="E9:E12"/>
    <mergeCell ref="E13:E16"/>
    <mergeCell ref="E17:E20"/>
    <mergeCell ref="F3:F4"/>
    <mergeCell ref="F5:F8"/>
    <mergeCell ref="F9:F12"/>
    <mergeCell ref="F13:F16"/>
    <mergeCell ref="F17:F20"/>
    <mergeCell ref="G3:G4"/>
    <mergeCell ref="G5:G8"/>
    <mergeCell ref="G9:G12"/>
    <mergeCell ref="G13:G16"/>
    <mergeCell ref="G17:G20"/>
    <mergeCell ref="T3:T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12"/>
  <sheetViews>
    <sheetView workbookViewId="0">
      <selection activeCell="F24" sqref="F24"/>
    </sheetView>
  </sheetViews>
  <sheetFormatPr defaultColWidth="9" defaultRowHeight="13.5"/>
  <cols>
    <col min="2" max="2" width="4.625" customWidth="1"/>
    <col min="3" max="3" width="6.25" customWidth="1"/>
    <col min="4" max="4" width="13.375" customWidth="1"/>
    <col min="5" max="5" width="15.875" customWidth="1"/>
    <col min="6" max="6" width="13.5" customWidth="1"/>
    <col min="7" max="7" width="10.375" customWidth="1"/>
    <col min="8" max="9" width="8.875" customWidth="1"/>
    <col min="10" max="10" width="6.375" customWidth="1"/>
    <col min="11" max="11" width="7.875" customWidth="1"/>
    <col min="12" max="13" width="8.875" customWidth="1"/>
    <col min="14" max="14" width="6.375" customWidth="1"/>
    <col min="15" max="15" width="7.875" customWidth="1"/>
    <col min="16" max="16" width="6.375" customWidth="1"/>
  </cols>
  <sheetData>
    <row r="2" ht="16.5" spans="2:16">
      <c r="B2" s="4" t="s">
        <v>158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6.5" spans="2:16">
      <c r="B3" s="4" t="s">
        <v>159</v>
      </c>
      <c r="C3" s="4" t="s">
        <v>71</v>
      </c>
      <c r="D3" s="4" t="s">
        <v>2</v>
      </c>
      <c r="E3" s="4" t="s">
        <v>73</v>
      </c>
      <c r="F3" s="4" t="s">
        <v>74</v>
      </c>
      <c r="G3" s="4" t="s">
        <v>160</v>
      </c>
      <c r="H3" s="4" t="s">
        <v>161</v>
      </c>
      <c r="I3" s="4"/>
      <c r="J3" s="4"/>
      <c r="K3" s="4"/>
      <c r="L3" s="4" t="s">
        <v>162</v>
      </c>
      <c r="M3" s="4"/>
      <c r="N3" s="4"/>
      <c r="O3" s="4"/>
      <c r="P3" s="4" t="s">
        <v>5</v>
      </c>
    </row>
    <row r="4" ht="16.5" spans="2:16">
      <c r="B4" s="4"/>
      <c r="C4" s="4"/>
      <c r="D4" s="4"/>
      <c r="E4" s="4"/>
      <c r="F4" s="4"/>
      <c r="G4" s="4"/>
      <c r="H4" s="4" t="s">
        <v>112</v>
      </c>
      <c r="I4" s="4" t="s">
        <v>113</v>
      </c>
      <c r="J4" s="4" t="s">
        <v>134</v>
      </c>
      <c r="K4" s="4" t="s">
        <v>77</v>
      </c>
      <c r="L4" s="4" t="s">
        <v>112</v>
      </c>
      <c r="M4" s="4" t="s">
        <v>113</v>
      </c>
      <c r="N4" s="4" t="s">
        <v>134</v>
      </c>
      <c r="O4" s="4" t="s">
        <v>77</v>
      </c>
      <c r="P4" s="4"/>
    </row>
    <row r="5" ht="16.5" spans="2:16">
      <c r="B5" s="4" t="s">
        <v>163</v>
      </c>
      <c r="C5" s="4" t="s">
        <v>164</v>
      </c>
      <c r="D5" s="4" t="s">
        <v>6</v>
      </c>
      <c r="E5" s="4" t="s">
        <v>41</v>
      </c>
      <c r="F5" s="4" t="s">
        <v>46</v>
      </c>
      <c r="G5" s="5">
        <v>123568024</v>
      </c>
      <c r="H5" s="4">
        <v>95.3</v>
      </c>
      <c r="I5" s="4">
        <v>93</v>
      </c>
      <c r="J5" s="4">
        <f>(H5+I5)/2</f>
        <v>94.15</v>
      </c>
      <c r="K5" s="6">
        <v>94.2</v>
      </c>
      <c r="L5" s="4">
        <v>98.3</v>
      </c>
      <c r="M5" s="5">
        <v>97.1</v>
      </c>
      <c r="N5" s="4">
        <f>(L5+M5)/2</f>
        <v>97.7</v>
      </c>
      <c r="O5" s="6">
        <v>97.7</v>
      </c>
      <c r="P5" s="4">
        <f>K5+O5</f>
        <v>191.9</v>
      </c>
    </row>
    <row r="6" ht="16.5" spans="2:16">
      <c r="B6" s="4"/>
      <c r="C6" s="4" t="s">
        <v>165</v>
      </c>
      <c r="D6" s="4" t="s">
        <v>15</v>
      </c>
      <c r="E6" s="4"/>
      <c r="F6" s="4"/>
      <c r="G6" s="5"/>
      <c r="H6" s="4">
        <v>93.5</v>
      </c>
      <c r="I6" s="4">
        <v>91.5</v>
      </c>
      <c r="J6" s="4">
        <f t="shared" ref="J6:J12" si="0">(H6+I6)/2</f>
        <v>92.5</v>
      </c>
      <c r="K6" s="6">
        <v>92.5</v>
      </c>
      <c r="L6" s="4">
        <v>93.2</v>
      </c>
      <c r="M6" s="5">
        <v>91</v>
      </c>
      <c r="N6" s="4">
        <f t="shared" ref="N6:N12" si="1">(L6+M6)/2</f>
        <v>92.1</v>
      </c>
      <c r="O6" s="6">
        <v>92.1</v>
      </c>
      <c r="P6" s="4">
        <f t="shared" ref="P6:P12" si="2">K6+O6</f>
        <v>184.6</v>
      </c>
    </row>
    <row r="7" ht="16.5" spans="2:16">
      <c r="B7" s="4" t="s">
        <v>166</v>
      </c>
      <c r="C7" s="4" t="s">
        <v>167</v>
      </c>
      <c r="D7" s="4" t="s">
        <v>12</v>
      </c>
      <c r="E7" s="4" t="s">
        <v>44</v>
      </c>
      <c r="F7" s="4" t="s">
        <v>43</v>
      </c>
      <c r="G7" s="4" t="s">
        <v>122</v>
      </c>
      <c r="H7" s="4">
        <v>98</v>
      </c>
      <c r="I7" s="4">
        <v>97.4</v>
      </c>
      <c r="J7" s="4">
        <f t="shared" si="0"/>
        <v>97.7</v>
      </c>
      <c r="K7" s="6">
        <v>97.7</v>
      </c>
      <c r="L7" s="4">
        <v>95.7</v>
      </c>
      <c r="M7" s="4">
        <v>97.1</v>
      </c>
      <c r="N7" s="4">
        <f t="shared" si="1"/>
        <v>96.4</v>
      </c>
      <c r="O7" s="6">
        <v>96.4</v>
      </c>
      <c r="P7" s="4">
        <f t="shared" si="2"/>
        <v>194.1</v>
      </c>
    </row>
    <row r="8" ht="16.5" spans="2:16">
      <c r="B8" s="4"/>
      <c r="C8" s="4" t="s">
        <v>168</v>
      </c>
      <c r="D8" s="4" t="s">
        <v>17</v>
      </c>
      <c r="E8" s="4"/>
      <c r="F8" s="4"/>
      <c r="G8" s="4"/>
      <c r="H8" s="4">
        <v>71.9</v>
      </c>
      <c r="I8" s="4">
        <v>70.5</v>
      </c>
      <c r="J8" s="4">
        <f t="shared" si="0"/>
        <v>71.2</v>
      </c>
      <c r="K8" s="6">
        <v>71.2</v>
      </c>
      <c r="L8" s="4">
        <v>80.1</v>
      </c>
      <c r="M8" s="4">
        <v>83.8</v>
      </c>
      <c r="N8" s="4">
        <f t="shared" si="1"/>
        <v>81.95</v>
      </c>
      <c r="O8" s="6">
        <v>82</v>
      </c>
      <c r="P8" s="4">
        <f t="shared" si="2"/>
        <v>153.2</v>
      </c>
    </row>
    <row r="9" ht="16.5" spans="2:16">
      <c r="B9" s="4" t="s">
        <v>169</v>
      </c>
      <c r="C9" s="4" t="s">
        <v>170</v>
      </c>
      <c r="D9" s="4" t="s">
        <v>10</v>
      </c>
      <c r="E9" s="4" t="s">
        <v>143</v>
      </c>
      <c r="F9" s="4">
        <v>123568024</v>
      </c>
      <c r="G9" s="4"/>
      <c r="H9" s="4">
        <v>97.3</v>
      </c>
      <c r="I9" s="4">
        <v>98.8</v>
      </c>
      <c r="J9" s="4">
        <f t="shared" si="0"/>
        <v>98.05</v>
      </c>
      <c r="K9" s="6">
        <v>98.1</v>
      </c>
      <c r="L9" s="4">
        <v>95.1</v>
      </c>
      <c r="M9" s="4">
        <v>98.7</v>
      </c>
      <c r="N9" s="4">
        <f t="shared" si="1"/>
        <v>96.9</v>
      </c>
      <c r="O9" s="6">
        <v>96.9</v>
      </c>
      <c r="P9" s="4">
        <f t="shared" si="2"/>
        <v>195</v>
      </c>
    </row>
    <row r="10" ht="16.5" spans="2:16">
      <c r="B10" s="4"/>
      <c r="C10" s="4" t="s">
        <v>171</v>
      </c>
      <c r="D10" s="4" t="s">
        <v>16</v>
      </c>
      <c r="E10" s="4"/>
      <c r="F10" s="4"/>
      <c r="G10" s="4"/>
      <c r="H10" s="4">
        <v>90.4</v>
      </c>
      <c r="I10" s="4">
        <v>92.7</v>
      </c>
      <c r="J10" s="4">
        <f t="shared" si="0"/>
        <v>91.55</v>
      </c>
      <c r="K10" s="6">
        <v>91.6</v>
      </c>
      <c r="L10" s="4" t="s">
        <v>121</v>
      </c>
      <c r="M10" s="4"/>
      <c r="N10" s="4" t="s">
        <v>122</v>
      </c>
      <c r="O10" s="6">
        <v>0</v>
      </c>
      <c r="P10" s="4">
        <f t="shared" si="2"/>
        <v>91.6</v>
      </c>
    </row>
    <row r="11" ht="16.5" spans="2:16">
      <c r="B11" s="4" t="s">
        <v>172</v>
      </c>
      <c r="C11" s="4" t="s">
        <v>173</v>
      </c>
      <c r="D11" s="4" t="s">
        <v>13</v>
      </c>
      <c r="E11" s="4" t="s">
        <v>116</v>
      </c>
      <c r="F11" s="4" t="s">
        <v>45</v>
      </c>
      <c r="G11" s="4"/>
      <c r="H11" s="4">
        <v>97.3</v>
      </c>
      <c r="I11" s="4">
        <v>96.5</v>
      </c>
      <c r="J11" s="4">
        <f t="shared" si="0"/>
        <v>96.9</v>
      </c>
      <c r="K11" s="6">
        <v>96.9</v>
      </c>
      <c r="L11" s="4">
        <v>86.5</v>
      </c>
      <c r="M11" s="4">
        <v>88</v>
      </c>
      <c r="N11" s="4">
        <f t="shared" si="1"/>
        <v>87.25</v>
      </c>
      <c r="O11" s="6">
        <v>87.3</v>
      </c>
      <c r="P11" s="4">
        <f t="shared" si="2"/>
        <v>184.2</v>
      </c>
    </row>
    <row r="12" ht="16.5" spans="2:16">
      <c r="B12" s="4"/>
      <c r="C12" s="4" t="s">
        <v>174</v>
      </c>
      <c r="D12" s="4" t="s">
        <v>117</v>
      </c>
      <c r="E12" s="4"/>
      <c r="F12" s="4"/>
      <c r="G12" s="4"/>
      <c r="H12" s="4">
        <v>98.6</v>
      </c>
      <c r="I12" s="4">
        <v>98</v>
      </c>
      <c r="J12" s="4">
        <f t="shared" si="0"/>
        <v>98.3</v>
      </c>
      <c r="K12" s="6">
        <v>98.3</v>
      </c>
      <c r="L12" s="4">
        <v>97.5</v>
      </c>
      <c r="M12" s="4">
        <v>94.2</v>
      </c>
      <c r="N12" s="4">
        <f t="shared" si="1"/>
        <v>95.85</v>
      </c>
      <c r="O12" s="6">
        <v>95.9</v>
      </c>
      <c r="P12" s="4">
        <f t="shared" si="2"/>
        <v>194.2</v>
      </c>
    </row>
  </sheetData>
  <mergeCells count="25">
    <mergeCell ref="B2:P2"/>
    <mergeCell ref="H3:K3"/>
    <mergeCell ref="L3:O3"/>
    <mergeCell ref="L10:M10"/>
    <mergeCell ref="B3:B4"/>
    <mergeCell ref="B5:B6"/>
    <mergeCell ref="B7:B8"/>
    <mergeCell ref="B9:B10"/>
    <mergeCell ref="B11:B12"/>
    <mergeCell ref="C3:C4"/>
    <mergeCell ref="D3:D4"/>
    <mergeCell ref="E3:E4"/>
    <mergeCell ref="E5:E6"/>
    <mergeCell ref="E7:E8"/>
    <mergeCell ref="E9:E10"/>
    <mergeCell ref="E11:E12"/>
    <mergeCell ref="F3:F4"/>
    <mergeCell ref="F5:F6"/>
    <mergeCell ref="F7:F8"/>
    <mergeCell ref="F9:F10"/>
    <mergeCell ref="F11:F12"/>
    <mergeCell ref="G3:G4"/>
    <mergeCell ref="G5:G6"/>
    <mergeCell ref="G7:G12"/>
    <mergeCell ref="P3:P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"/>
  <sheetViews>
    <sheetView workbookViewId="0">
      <selection activeCell="F24" sqref="F24"/>
    </sheetView>
  </sheetViews>
  <sheetFormatPr defaultColWidth="9" defaultRowHeight="13.5" outlineLevelRow="7"/>
  <cols>
    <col min="2" max="2" width="4.625" customWidth="1"/>
    <col min="3" max="3" width="6.25" customWidth="1"/>
    <col min="4" max="4" width="12.5" customWidth="1"/>
    <col min="5" max="5" width="10.75" customWidth="1"/>
    <col min="6" max="6" width="11.25" customWidth="1"/>
    <col min="7" max="7" width="10.875" customWidth="1"/>
    <col min="8" max="8" width="11.125" customWidth="1"/>
    <col min="9" max="10" width="8.875" customWidth="1"/>
    <col min="11" max="11" width="6.25" customWidth="1"/>
    <col min="12" max="12" width="7.875" customWidth="1"/>
  </cols>
  <sheetData>
    <row r="2" ht="16.5" spans="2:12">
      <c r="B2" s="4" t="s">
        <v>175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4" t="s">
        <v>159</v>
      </c>
      <c r="C3" s="4" t="s">
        <v>71</v>
      </c>
      <c r="D3" s="4" t="s">
        <v>2</v>
      </c>
      <c r="E3" s="4" t="s">
        <v>73</v>
      </c>
      <c r="F3" s="4" t="s">
        <v>74</v>
      </c>
      <c r="G3" s="4" t="s">
        <v>176</v>
      </c>
      <c r="H3" s="4"/>
      <c r="I3" s="4" t="s">
        <v>112</v>
      </c>
      <c r="J3" s="4" t="s">
        <v>113</v>
      </c>
      <c r="K3" s="4" t="s">
        <v>134</v>
      </c>
      <c r="L3" s="4" t="s">
        <v>77</v>
      </c>
    </row>
    <row r="4" spans="2:12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16.5" spans="2:12">
      <c r="B5" s="4" t="s">
        <v>177</v>
      </c>
      <c r="C5" s="4" t="s">
        <v>178</v>
      </c>
      <c r="D5" s="4" t="s">
        <v>6</v>
      </c>
      <c r="E5" s="4" t="s">
        <v>42</v>
      </c>
      <c r="F5" s="4" t="s">
        <v>16</v>
      </c>
      <c r="G5" s="5" t="s">
        <v>40</v>
      </c>
      <c r="H5" s="5" t="s">
        <v>45</v>
      </c>
      <c r="I5" s="5" t="s">
        <v>144</v>
      </c>
      <c r="J5" s="5" t="s">
        <v>144</v>
      </c>
      <c r="K5" s="4" t="s">
        <v>122</v>
      </c>
      <c r="L5" s="6">
        <v>94.2</v>
      </c>
    </row>
    <row r="6" ht="16.5" spans="2:12">
      <c r="B6" s="4"/>
      <c r="C6" s="4" t="s">
        <v>179</v>
      </c>
      <c r="D6" s="4" t="s">
        <v>12</v>
      </c>
      <c r="E6" s="4"/>
      <c r="F6" s="4"/>
      <c r="G6" s="5"/>
      <c r="H6" s="5"/>
      <c r="I6" s="5" t="s">
        <v>144</v>
      </c>
      <c r="J6" s="5" t="s">
        <v>144</v>
      </c>
      <c r="K6" s="4" t="s">
        <v>122</v>
      </c>
      <c r="L6" s="6">
        <v>91.5</v>
      </c>
    </row>
    <row r="7" ht="16.5" spans="2:12">
      <c r="B7" s="4" t="s">
        <v>180</v>
      </c>
      <c r="C7" s="4" t="s">
        <v>181</v>
      </c>
      <c r="D7" s="4" t="s">
        <v>10</v>
      </c>
      <c r="E7" s="4" t="s">
        <v>45</v>
      </c>
      <c r="F7" s="4" t="s">
        <v>41</v>
      </c>
      <c r="G7" s="4" t="s">
        <v>122</v>
      </c>
      <c r="H7" s="4"/>
      <c r="I7" s="4">
        <v>91.6</v>
      </c>
      <c r="J7" s="4">
        <v>90.2</v>
      </c>
      <c r="K7" s="4">
        <f>(I7+J7)/2</f>
        <v>90.9</v>
      </c>
      <c r="L7" s="6">
        <v>90.9</v>
      </c>
    </row>
    <row r="8" ht="16.5" spans="2:12">
      <c r="B8" s="4"/>
      <c r="C8" s="4" t="s">
        <v>182</v>
      </c>
      <c r="D8" s="4" t="s">
        <v>117</v>
      </c>
      <c r="E8" s="4"/>
      <c r="F8" s="4"/>
      <c r="G8" s="4"/>
      <c r="H8" s="4"/>
      <c r="I8" s="4">
        <v>92.2</v>
      </c>
      <c r="J8" s="4">
        <v>90</v>
      </c>
      <c r="K8" s="4">
        <f>(I8+J8)/2</f>
        <v>91.1</v>
      </c>
      <c r="L8" s="6">
        <v>91.1</v>
      </c>
    </row>
  </sheetData>
  <mergeCells count="20">
    <mergeCell ref="B2:L2"/>
    <mergeCell ref="B3:B4"/>
    <mergeCell ref="B5:B6"/>
    <mergeCell ref="B7:B8"/>
    <mergeCell ref="C3:C4"/>
    <mergeCell ref="D3:D4"/>
    <mergeCell ref="E3:E4"/>
    <mergeCell ref="E5:E6"/>
    <mergeCell ref="E7:E8"/>
    <mergeCell ref="F3:F4"/>
    <mergeCell ref="F5:F6"/>
    <mergeCell ref="F7:F8"/>
    <mergeCell ref="G5:G6"/>
    <mergeCell ref="H5:H6"/>
    <mergeCell ref="I3:I4"/>
    <mergeCell ref="J3:J4"/>
    <mergeCell ref="K3:K4"/>
    <mergeCell ref="L3:L4"/>
    <mergeCell ref="G3:H4"/>
    <mergeCell ref="G7:H8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5"/>
  <sheetViews>
    <sheetView workbookViewId="0">
      <selection activeCell="D19" sqref="D18:D19"/>
    </sheetView>
  </sheetViews>
  <sheetFormatPr defaultColWidth="9" defaultRowHeight="13.5" outlineLevelRow="4"/>
  <cols>
    <col min="2" max="2" width="5.875" customWidth="1"/>
    <col min="3" max="3" width="11.625" customWidth="1"/>
    <col min="4" max="4" width="27.125" customWidth="1"/>
    <col min="5" max="5" width="7.5" customWidth="1"/>
    <col min="6" max="6" width="9.75" customWidth="1"/>
    <col min="7" max="7" width="9.875" customWidth="1"/>
    <col min="8" max="8" width="10.375" customWidth="1"/>
    <col min="9" max="12" width="8.25" customWidth="1"/>
    <col min="13" max="13" width="6.625" customWidth="1"/>
    <col min="14" max="14" width="7.375" customWidth="1"/>
  </cols>
  <sheetData>
    <row r="2" ht="14.25" spans="2:14">
      <c r="B2" s="1" t="s">
        <v>183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4.25" spans="2:14">
      <c r="B3" s="1" t="s">
        <v>71</v>
      </c>
      <c r="C3" s="1" t="s">
        <v>110</v>
      </c>
      <c r="D3" s="1" t="s">
        <v>111</v>
      </c>
      <c r="E3" s="1" t="s">
        <v>73</v>
      </c>
      <c r="F3" s="1" t="s">
        <v>74</v>
      </c>
      <c r="G3" s="1" t="s">
        <v>184</v>
      </c>
      <c r="H3" s="1" t="s">
        <v>185</v>
      </c>
      <c r="I3" s="1" t="s">
        <v>112</v>
      </c>
      <c r="J3" s="1" t="s">
        <v>113</v>
      </c>
      <c r="K3" s="1" t="s">
        <v>186</v>
      </c>
      <c r="L3" s="1" t="s">
        <v>187</v>
      </c>
      <c r="M3" s="1" t="s">
        <v>134</v>
      </c>
      <c r="N3" s="1" t="s">
        <v>77</v>
      </c>
    </row>
    <row r="4" ht="14.25" spans="2:14">
      <c r="B4" s="1" t="s">
        <v>188</v>
      </c>
      <c r="C4" s="1" t="s">
        <v>6</v>
      </c>
      <c r="D4" s="1" t="s">
        <v>189</v>
      </c>
      <c r="E4" s="1" t="s">
        <v>42</v>
      </c>
      <c r="F4" s="1" t="s">
        <v>40</v>
      </c>
      <c r="G4" s="1" t="s">
        <v>45</v>
      </c>
      <c r="H4" s="1" t="s">
        <v>41</v>
      </c>
      <c r="I4" s="1">
        <v>91.4</v>
      </c>
      <c r="J4" s="1">
        <v>93.2</v>
      </c>
      <c r="K4" s="1">
        <v>91.5</v>
      </c>
      <c r="L4" s="1">
        <v>91.8</v>
      </c>
      <c r="M4" s="1">
        <f>AVERAGE(I4:L4)</f>
        <v>91.975</v>
      </c>
      <c r="N4" s="3">
        <v>92</v>
      </c>
    </row>
    <row r="5" ht="14.25" spans="2:14">
      <c r="B5" s="1" t="s">
        <v>190</v>
      </c>
      <c r="C5" s="1" t="s">
        <v>117</v>
      </c>
      <c r="D5" s="1" t="s">
        <v>191</v>
      </c>
      <c r="E5" s="1"/>
      <c r="F5" s="1"/>
      <c r="G5" s="1"/>
      <c r="H5" s="1"/>
      <c r="I5" s="1">
        <v>89.3</v>
      </c>
      <c r="J5" s="1">
        <v>92.7</v>
      </c>
      <c r="K5" s="1">
        <v>95.4</v>
      </c>
      <c r="L5" s="1">
        <v>92</v>
      </c>
      <c r="M5" s="1">
        <f>AVERAGE(I5:L5)</f>
        <v>92.35</v>
      </c>
      <c r="N5" s="3">
        <v>92.4</v>
      </c>
    </row>
  </sheetData>
  <mergeCells count="5">
    <mergeCell ref="B2:N2"/>
    <mergeCell ref="E4:E5"/>
    <mergeCell ref="F4:F5"/>
    <mergeCell ref="G4:G5"/>
    <mergeCell ref="H4:H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总榜</vt:lpstr>
      <vt:lpstr>评委数据</vt:lpstr>
      <vt:lpstr>赛程</vt:lpstr>
      <vt:lpstr>预选赛</vt:lpstr>
      <vt:lpstr>资格赛</vt:lpstr>
      <vt:lpstr>小组赛</vt:lpstr>
      <vt:lpstr>四分之一决赛</vt:lpstr>
      <vt:lpstr>半决赛</vt:lpstr>
      <vt:lpstr>决赛</vt:lpstr>
      <vt:lpstr>小组赛积分榜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2017-07-29T12:48:00Z</dcterms:created>
  <dcterms:modified xsi:type="dcterms:W3CDTF">2025-03-16T07:12:15Z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553E2D680DBB4E0AB0B411E36C325E86_12</vt:lpwstr>
  </property>
</Properties>
</file>