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选手总表" sheetId="2" r:id="rId1"/>
    <sheet name="积分榜" sheetId="1" r:id="rId2"/>
  </sheets>
  <calcPr calcId="144525"/>
</workbook>
</file>

<file path=xl/sharedStrings.xml><?xml version="1.0" encoding="utf-8"?>
<sst xmlns="http://schemas.openxmlformats.org/spreadsheetml/2006/main" count="78">
  <si>
    <t>2018年第七届MW杯小组赛赛况</t>
  </si>
  <si>
    <t>小组</t>
  </si>
  <si>
    <t>选手码</t>
  </si>
  <si>
    <t>百度ID</t>
  </si>
  <si>
    <t>评委1</t>
  </si>
  <si>
    <t>评委2</t>
  </si>
  <si>
    <t>预备评委</t>
  </si>
  <si>
    <t>小组赛第一轮</t>
  </si>
  <si>
    <t>小组赛第二轮</t>
  </si>
  <si>
    <t>小组赛第三轮</t>
  </si>
  <si>
    <t>总得分</t>
  </si>
  <si>
    <t>评委1得分</t>
  </si>
  <si>
    <t>评委2得分</t>
  </si>
  <si>
    <t>平均分</t>
  </si>
  <si>
    <t>最终得分</t>
  </si>
  <si>
    <t>A组</t>
  </si>
  <si>
    <t>A1</t>
  </si>
  <si>
    <t xml:space="preserve">番木瓜反抗 </t>
  </si>
  <si>
    <t>bluesun0505</t>
  </si>
  <si>
    <t>大爷23大买卖吗（赛）</t>
  </si>
  <si>
    <t>zqh——123（总）</t>
  </si>
  <si>
    <t>未上传</t>
  </si>
  <si>
    <t>—</t>
  </si>
  <si>
    <t>A2</t>
  </si>
  <si>
    <t>冻结的双重射手</t>
  </si>
  <si>
    <t>A3</t>
  </si>
  <si>
    <t>小皓宇Tom</t>
  </si>
  <si>
    <t>A4</t>
  </si>
  <si>
    <t>TNT与爬行者</t>
  </si>
  <si>
    <t>B组</t>
  </si>
  <si>
    <t>B1</t>
  </si>
  <si>
    <t>巃嵸巋巚</t>
  </si>
  <si>
    <t>马里奥奥里马</t>
  </si>
  <si>
    <t>我懂你不懂的lz</t>
  </si>
  <si>
    <t>nmnmoooh</t>
  </si>
  <si>
    <t>B2</t>
  </si>
  <si>
    <t>s小s飞s侠s</t>
  </si>
  <si>
    <t>B3</t>
  </si>
  <si>
    <t>节操与天堂</t>
  </si>
  <si>
    <t>B4</t>
  </si>
  <si>
    <t>张云天我最爱</t>
  </si>
  <si>
    <t>C组</t>
  </si>
  <si>
    <t>C1</t>
  </si>
  <si>
    <t>大爷23大买卖吗</t>
  </si>
  <si>
    <t>EX我爱幽灵（总）</t>
  </si>
  <si>
    <t>R大次郎（赛）</t>
  </si>
  <si>
    <t>Fahlee_5</t>
  </si>
  <si>
    <t>C2</t>
  </si>
  <si>
    <t>字luo</t>
  </si>
  <si>
    <t>C3</t>
  </si>
  <si>
    <t>无语的我456</t>
  </si>
  <si>
    <t>C4</t>
  </si>
  <si>
    <t>yjs2005219</t>
  </si>
  <si>
    <t>D组</t>
  </si>
  <si>
    <t>D1</t>
  </si>
  <si>
    <t>R大次郎</t>
  </si>
  <si>
    <t>天碧苑</t>
  </si>
  <si>
    <t>s小s飞s侠s（赛）</t>
  </si>
  <si>
    <t>D2</t>
  </si>
  <si>
    <t>Lakitu01</t>
  </si>
  <si>
    <t>D3</t>
  </si>
  <si>
    <t>xi7yang3</t>
  </si>
  <si>
    <t>D4</t>
  </si>
  <si>
    <t>色粉堵塞</t>
  </si>
  <si>
    <t>排名</t>
  </si>
  <si>
    <t>选手名</t>
  </si>
  <si>
    <t>比赛轮次</t>
  </si>
  <si>
    <t>胜</t>
  </si>
  <si>
    <t>平</t>
  </si>
  <si>
    <t>负</t>
  </si>
  <si>
    <t>得分</t>
  </si>
  <si>
    <t>积分</t>
  </si>
  <si>
    <t>结果</t>
  </si>
  <si>
    <t>分差</t>
  </si>
  <si>
    <t>第一轮</t>
  </si>
  <si>
    <t>番木瓜反抗</t>
  </si>
  <si>
    <t>第二轮</t>
  </si>
  <si>
    <t>第三轮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</si>
</sst>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9"/>
      <name val="微软雅黑"/>
      <charset val="134"/>
    </font>
    <font>
      <u/>
      <sz val="9"/>
      <color theme="1"/>
      <name val="微软雅黑"/>
      <charset val="134"/>
    </font>
    <font>
      <b/>
      <i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20"/>
  <sheetViews>
    <sheetView tabSelected="1" workbookViewId="0">
      <selection activeCell="E32" sqref="E32"/>
    </sheetView>
  </sheetViews>
  <sheetFormatPr defaultColWidth="9" defaultRowHeight="13.5"/>
  <cols>
    <col min="2" max="2" width="4.375" customWidth="1"/>
    <col min="3" max="3" width="5.875" customWidth="1"/>
    <col min="4" max="4" width="12.375" customWidth="1"/>
    <col min="5" max="5" width="14.875" customWidth="1"/>
    <col min="6" max="6" width="17.375" customWidth="1"/>
    <col min="7" max="7" width="15.875" customWidth="1"/>
    <col min="8" max="9" width="8.25" customWidth="1"/>
    <col min="10" max="10" width="5.875" customWidth="1"/>
    <col min="11" max="11" width="7.375" customWidth="1"/>
    <col min="12" max="13" width="8.25" customWidth="1"/>
    <col min="14" max="14" width="5.875" customWidth="1"/>
    <col min="15" max="15" width="7.375" customWidth="1"/>
    <col min="16" max="17" width="8.25" customWidth="1"/>
    <col min="18" max="18" width="5.875" customWidth="1"/>
    <col min="19" max="19" width="7.375" customWidth="1"/>
    <col min="20" max="20" width="5.875" customWidth="1"/>
  </cols>
  <sheetData>
    <row r="2" ht="14.25" spans="2:20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4.25" spans="2:20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/>
      <c r="J3" s="3"/>
      <c r="K3" s="3"/>
      <c r="L3" s="3" t="s">
        <v>8</v>
      </c>
      <c r="M3" s="3"/>
      <c r="N3" s="3"/>
      <c r="O3" s="3"/>
      <c r="P3" s="3" t="s">
        <v>9</v>
      </c>
      <c r="Q3" s="3"/>
      <c r="R3" s="3"/>
      <c r="S3" s="3"/>
      <c r="T3" s="3" t="s">
        <v>10</v>
      </c>
    </row>
    <row r="4" ht="14.25" spans="2:20">
      <c r="B4" s="3"/>
      <c r="C4" s="3"/>
      <c r="D4" s="3"/>
      <c r="E4" s="3"/>
      <c r="F4" s="3"/>
      <c r="G4" s="3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11</v>
      </c>
      <c r="Q4" s="14" t="s">
        <v>12</v>
      </c>
      <c r="R4" s="14" t="s">
        <v>13</v>
      </c>
      <c r="S4" s="14" t="s">
        <v>14</v>
      </c>
      <c r="T4" s="3"/>
    </row>
    <row r="5" ht="14.25" spans="2:20">
      <c r="B5" s="3" t="s">
        <v>15</v>
      </c>
      <c r="C5" s="3" t="s">
        <v>16</v>
      </c>
      <c r="D5" s="2" t="s">
        <v>17</v>
      </c>
      <c r="E5" s="3" t="s">
        <v>18</v>
      </c>
      <c r="F5" s="3" t="s">
        <v>19</v>
      </c>
      <c r="G5" s="15" t="s">
        <v>20</v>
      </c>
      <c r="H5" s="1">
        <v>80.4</v>
      </c>
      <c r="I5" s="1">
        <v>79.4</v>
      </c>
      <c r="J5" s="1">
        <f>(H5+I5)/2</f>
        <v>79.9</v>
      </c>
      <c r="K5" s="11">
        <v>79.9</v>
      </c>
      <c r="L5" s="3">
        <v>84.3</v>
      </c>
      <c r="M5" s="3">
        <v>83.8</v>
      </c>
      <c r="N5" s="3">
        <f t="shared" ref="N5:N14" si="0">(L5+M5)/2</f>
        <v>84.05</v>
      </c>
      <c r="O5" s="8">
        <v>84.1</v>
      </c>
      <c r="P5" s="1" t="s">
        <v>21</v>
      </c>
      <c r="Q5" s="1" t="s">
        <v>21</v>
      </c>
      <c r="R5" s="1" t="s">
        <v>22</v>
      </c>
      <c r="S5" s="9">
        <v>0</v>
      </c>
      <c r="T5" s="18">
        <f>K5+O5+S5</f>
        <v>164</v>
      </c>
    </row>
    <row r="6" ht="14.25" spans="2:20">
      <c r="B6" s="3"/>
      <c r="C6" s="3" t="s">
        <v>23</v>
      </c>
      <c r="D6" s="2" t="s">
        <v>24</v>
      </c>
      <c r="E6" s="3"/>
      <c r="F6" s="3"/>
      <c r="G6" s="15"/>
      <c r="H6" s="1">
        <v>81</v>
      </c>
      <c r="I6" s="1">
        <v>79.8</v>
      </c>
      <c r="J6" s="1">
        <f t="shared" ref="J6:J20" si="1">(H6+I6)/2</f>
        <v>80.4</v>
      </c>
      <c r="K6" s="11">
        <v>80.4</v>
      </c>
      <c r="L6" s="3">
        <v>80.6</v>
      </c>
      <c r="M6" s="3">
        <v>81.5</v>
      </c>
      <c r="N6" s="3">
        <f t="shared" si="0"/>
        <v>81.05</v>
      </c>
      <c r="O6" s="8">
        <v>81.1</v>
      </c>
      <c r="P6" s="13">
        <v>50.6</v>
      </c>
      <c r="Q6" s="13">
        <v>52.6</v>
      </c>
      <c r="R6" s="13">
        <f t="shared" ref="R5:R8" si="2">(P6+Q6)/2</f>
        <v>51.6</v>
      </c>
      <c r="S6" s="9">
        <v>51.6</v>
      </c>
      <c r="T6" s="18">
        <f t="shared" ref="T6:T20" si="3">K6+O6+S6</f>
        <v>213.1</v>
      </c>
    </row>
    <row r="7" ht="14.25" spans="2:20">
      <c r="B7" s="3"/>
      <c r="C7" s="3" t="s">
        <v>25</v>
      </c>
      <c r="D7" s="2" t="s">
        <v>26</v>
      </c>
      <c r="E7" s="3"/>
      <c r="F7" s="3"/>
      <c r="G7" s="15"/>
      <c r="H7" s="1">
        <v>86</v>
      </c>
      <c r="I7" s="1">
        <v>82.6</v>
      </c>
      <c r="J7" s="1">
        <f t="shared" si="1"/>
        <v>84.3</v>
      </c>
      <c r="K7" s="11">
        <v>84.3</v>
      </c>
      <c r="L7" s="3">
        <v>74.7</v>
      </c>
      <c r="M7" s="3">
        <v>74.8</v>
      </c>
      <c r="N7" s="3">
        <f t="shared" si="0"/>
        <v>74.75</v>
      </c>
      <c r="O7" s="8">
        <v>74.8</v>
      </c>
      <c r="P7" s="13">
        <v>64.1</v>
      </c>
      <c r="Q7" s="13">
        <v>61</v>
      </c>
      <c r="R7" s="13">
        <f t="shared" si="2"/>
        <v>62.55</v>
      </c>
      <c r="S7" s="9">
        <v>62.6</v>
      </c>
      <c r="T7" s="18">
        <f t="shared" si="3"/>
        <v>221.7</v>
      </c>
    </row>
    <row r="8" ht="14.25" spans="2:20">
      <c r="B8" s="3"/>
      <c r="C8" s="3" t="s">
        <v>27</v>
      </c>
      <c r="D8" s="2" t="s">
        <v>28</v>
      </c>
      <c r="E8" s="3"/>
      <c r="F8" s="3"/>
      <c r="G8" s="15"/>
      <c r="H8" s="1">
        <v>88.4</v>
      </c>
      <c r="I8" s="1">
        <v>89</v>
      </c>
      <c r="J8" s="1">
        <f t="shared" si="1"/>
        <v>88.7</v>
      </c>
      <c r="K8" s="11">
        <v>88.7</v>
      </c>
      <c r="L8" s="3">
        <v>85.5</v>
      </c>
      <c r="M8" s="3">
        <v>86.7</v>
      </c>
      <c r="N8" s="3">
        <f t="shared" si="0"/>
        <v>86.1</v>
      </c>
      <c r="O8" s="8">
        <v>86.1</v>
      </c>
      <c r="P8" s="1" t="s">
        <v>21</v>
      </c>
      <c r="Q8" s="1" t="s">
        <v>21</v>
      </c>
      <c r="R8" s="1" t="s">
        <v>22</v>
      </c>
      <c r="S8" s="9">
        <v>0</v>
      </c>
      <c r="T8" s="18">
        <f t="shared" si="3"/>
        <v>174.8</v>
      </c>
    </row>
    <row r="9" ht="14.25" spans="2:20">
      <c r="B9" s="3" t="s">
        <v>29</v>
      </c>
      <c r="C9" s="3" t="s">
        <v>30</v>
      </c>
      <c r="D9" s="2" t="s">
        <v>31</v>
      </c>
      <c r="E9" s="3" t="s">
        <v>32</v>
      </c>
      <c r="F9" s="3" t="s">
        <v>33</v>
      </c>
      <c r="G9" s="16" t="s">
        <v>34</v>
      </c>
      <c r="H9" s="1">
        <v>93.6</v>
      </c>
      <c r="I9" s="1">
        <v>93.6</v>
      </c>
      <c r="J9" s="1">
        <f t="shared" si="1"/>
        <v>93.6</v>
      </c>
      <c r="K9" s="11">
        <v>93.6</v>
      </c>
      <c r="L9" s="3">
        <v>89.3</v>
      </c>
      <c r="M9" s="3">
        <v>89.9</v>
      </c>
      <c r="N9" s="3">
        <f t="shared" si="0"/>
        <v>89.6</v>
      </c>
      <c r="O9" s="8">
        <v>89.6</v>
      </c>
      <c r="P9" s="13">
        <v>90.6</v>
      </c>
      <c r="Q9" s="13">
        <v>89</v>
      </c>
      <c r="R9" s="13">
        <f t="shared" ref="R9:R20" si="4">(P9+Q9)/2</f>
        <v>89.8</v>
      </c>
      <c r="S9" s="9">
        <v>89.8</v>
      </c>
      <c r="T9" s="18">
        <f t="shared" si="3"/>
        <v>273</v>
      </c>
    </row>
    <row r="10" ht="14.25" spans="2:20">
      <c r="B10" s="3"/>
      <c r="C10" s="3" t="s">
        <v>35</v>
      </c>
      <c r="D10" s="2" t="s">
        <v>36</v>
      </c>
      <c r="E10" s="3"/>
      <c r="F10" s="3"/>
      <c r="G10" s="16"/>
      <c r="H10" s="1">
        <v>92.6</v>
      </c>
      <c r="I10" s="1">
        <v>91.9</v>
      </c>
      <c r="J10" s="1">
        <f t="shared" si="1"/>
        <v>92.25</v>
      </c>
      <c r="K10" s="11">
        <v>92.3</v>
      </c>
      <c r="L10" s="3">
        <v>90.2</v>
      </c>
      <c r="M10" s="3">
        <v>90.9</v>
      </c>
      <c r="N10" s="3">
        <f t="shared" si="0"/>
        <v>90.55</v>
      </c>
      <c r="O10" s="8">
        <v>90.6</v>
      </c>
      <c r="P10" s="13">
        <v>93</v>
      </c>
      <c r="Q10" s="13">
        <v>92.5</v>
      </c>
      <c r="R10" s="13">
        <f t="shared" si="4"/>
        <v>92.75</v>
      </c>
      <c r="S10" s="9">
        <v>92.8</v>
      </c>
      <c r="T10" s="18">
        <f t="shared" si="3"/>
        <v>275.7</v>
      </c>
    </row>
    <row r="11" ht="14.25" spans="2:20">
      <c r="B11" s="3"/>
      <c r="C11" s="3" t="s">
        <v>37</v>
      </c>
      <c r="D11" s="2" t="s">
        <v>38</v>
      </c>
      <c r="E11" s="3"/>
      <c r="F11" s="3"/>
      <c r="G11" s="16"/>
      <c r="H11" s="1">
        <v>80.5</v>
      </c>
      <c r="I11" s="1">
        <v>80.3</v>
      </c>
      <c r="J11" s="1">
        <f t="shared" si="1"/>
        <v>80.4</v>
      </c>
      <c r="K11" s="11">
        <v>80.4</v>
      </c>
      <c r="L11" s="3">
        <v>74.3</v>
      </c>
      <c r="M11" s="3">
        <v>76.9</v>
      </c>
      <c r="N11" s="3">
        <f t="shared" si="0"/>
        <v>75.6</v>
      </c>
      <c r="O11" s="8">
        <v>75.6</v>
      </c>
      <c r="P11" s="1" t="s">
        <v>21</v>
      </c>
      <c r="Q11" s="1" t="s">
        <v>21</v>
      </c>
      <c r="R11" s="1" t="s">
        <v>22</v>
      </c>
      <c r="S11" s="9">
        <v>0</v>
      </c>
      <c r="T11" s="18">
        <f t="shared" si="3"/>
        <v>156</v>
      </c>
    </row>
    <row r="12" ht="14.25" spans="2:20">
      <c r="B12" s="3"/>
      <c r="C12" s="3" t="s">
        <v>39</v>
      </c>
      <c r="D12" s="2" t="s">
        <v>40</v>
      </c>
      <c r="E12" s="3"/>
      <c r="F12" s="3"/>
      <c r="G12" s="16"/>
      <c r="H12" s="1">
        <v>84.3</v>
      </c>
      <c r="I12" s="1">
        <v>81.9</v>
      </c>
      <c r="J12" s="1">
        <f t="shared" si="1"/>
        <v>83.1</v>
      </c>
      <c r="K12" s="11">
        <v>83.1</v>
      </c>
      <c r="L12" s="3">
        <v>81.9</v>
      </c>
      <c r="M12" s="3">
        <v>78.8</v>
      </c>
      <c r="N12" s="3">
        <f t="shared" si="0"/>
        <v>80.35</v>
      </c>
      <c r="O12" s="8">
        <v>80.4</v>
      </c>
      <c r="P12" s="13">
        <v>76.2</v>
      </c>
      <c r="Q12" s="13">
        <v>83.6</v>
      </c>
      <c r="R12" s="13">
        <f t="shared" si="4"/>
        <v>79.9</v>
      </c>
      <c r="S12" s="9">
        <v>79.9</v>
      </c>
      <c r="T12" s="18">
        <f t="shared" si="3"/>
        <v>243.4</v>
      </c>
    </row>
    <row r="13" ht="14.25" spans="2:20">
      <c r="B13" s="3" t="s">
        <v>41</v>
      </c>
      <c r="C13" s="3" t="s">
        <v>42</v>
      </c>
      <c r="D13" s="2" t="s">
        <v>43</v>
      </c>
      <c r="E13" s="3" t="s">
        <v>44</v>
      </c>
      <c r="F13" s="3" t="s">
        <v>45</v>
      </c>
      <c r="G13" s="16" t="s">
        <v>46</v>
      </c>
      <c r="H13" s="1">
        <v>95</v>
      </c>
      <c r="I13" s="1">
        <v>97.1</v>
      </c>
      <c r="J13" s="1">
        <f t="shared" si="1"/>
        <v>96.05</v>
      </c>
      <c r="K13" s="11">
        <v>96.1</v>
      </c>
      <c r="L13" s="3">
        <v>90.9</v>
      </c>
      <c r="M13" s="3">
        <v>89</v>
      </c>
      <c r="N13" s="3">
        <f t="shared" ref="N13:N20" si="5">(L13+M13)/2</f>
        <v>89.95</v>
      </c>
      <c r="O13" s="8">
        <v>90</v>
      </c>
      <c r="P13" s="13">
        <v>50.9</v>
      </c>
      <c r="Q13" s="13">
        <v>50.8</v>
      </c>
      <c r="R13" s="13">
        <f t="shared" si="4"/>
        <v>50.85</v>
      </c>
      <c r="S13" s="9">
        <v>50.9</v>
      </c>
      <c r="T13" s="18">
        <f t="shared" si="3"/>
        <v>237</v>
      </c>
    </row>
    <row r="14" ht="14.25" spans="2:20">
      <c r="B14" s="3"/>
      <c r="C14" s="3" t="s">
        <v>47</v>
      </c>
      <c r="D14" s="2" t="s">
        <v>48</v>
      </c>
      <c r="E14" s="3"/>
      <c r="F14" s="3"/>
      <c r="G14" s="16"/>
      <c r="H14" s="1">
        <v>75.5</v>
      </c>
      <c r="I14" s="1">
        <v>79</v>
      </c>
      <c r="J14" s="1">
        <f t="shared" si="1"/>
        <v>77.25</v>
      </c>
      <c r="K14" s="11">
        <v>77.3</v>
      </c>
      <c r="L14" s="3">
        <v>68</v>
      </c>
      <c r="M14" s="3">
        <v>69.5</v>
      </c>
      <c r="N14" s="3">
        <f t="shared" si="5"/>
        <v>68.75</v>
      </c>
      <c r="O14" s="8">
        <v>68.8</v>
      </c>
      <c r="P14" s="1" t="s">
        <v>21</v>
      </c>
      <c r="Q14" s="1" t="s">
        <v>21</v>
      </c>
      <c r="R14" s="1" t="s">
        <v>22</v>
      </c>
      <c r="S14" s="9">
        <v>0</v>
      </c>
      <c r="T14" s="18">
        <f t="shared" si="3"/>
        <v>146.1</v>
      </c>
    </row>
    <row r="15" ht="14.25" spans="2:20">
      <c r="B15" s="3"/>
      <c r="C15" s="3" t="s">
        <v>49</v>
      </c>
      <c r="D15" s="2" t="s">
        <v>50</v>
      </c>
      <c r="E15" s="3"/>
      <c r="F15" s="3"/>
      <c r="G15" s="16"/>
      <c r="H15" s="1">
        <v>88</v>
      </c>
      <c r="I15" s="1">
        <v>89</v>
      </c>
      <c r="J15" s="1">
        <f t="shared" si="1"/>
        <v>88.5</v>
      </c>
      <c r="K15" s="11">
        <v>88.5</v>
      </c>
      <c r="L15" s="17">
        <v>51.3</v>
      </c>
      <c r="M15" s="18"/>
      <c r="N15" s="3" t="s">
        <v>22</v>
      </c>
      <c r="O15" s="8">
        <v>51.3</v>
      </c>
      <c r="P15" s="13">
        <v>83</v>
      </c>
      <c r="Q15" s="13">
        <v>85</v>
      </c>
      <c r="R15" s="13">
        <f t="shared" si="4"/>
        <v>84</v>
      </c>
      <c r="S15" s="9">
        <v>84</v>
      </c>
      <c r="T15" s="18">
        <f t="shared" si="3"/>
        <v>223.8</v>
      </c>
    </row>
    <row r="16" ht="14.25" spans="2:20">
      <c r="B16" s="3"/>
      <c r="C16" s="3" t="s">
        <v>51</v>
      </c>
      <c r="D16" s="2" t="s">
        <v>52</v>
      </c>
      <c r="E16" s="3"/>
      <c r="F16" s="3"/>
      <c r="G16" s="16"/>
      <c r="H16" s="1">
        <v>82.7</v>
      </c>
      <c r="I16" s="1">
        <v>80</v>
      </c>
      <c r="J16" s="1">
        <f t="shared" si="1"/>
        <v>81.35</v>
      </c>
      <c r="K16" s="11">
        <v>81.4</v>
      </c>
      <c r="L16" s="3">
        <v>78.7</v>
      </c>
      <c r="M16" s="3">
        <v>78.5</v>
      </c>
      <c r="N16" s="3">
        <f t="shared" si="5"/>
        <v>78.6</v>
      </c>
      <c r="O16" s="8">
        <v>78.6</v>
      </c>
      <c r="P16" s="13">
        <v>76.7</v>
      </c>
      <c r="Q16" s="13">
        <v>73.5</v>
      </c>
      <c r="R16" s="13">
        <f t="shared" si="4"/>
        <v>75.1</v>
      </c>
      <c r="S16" s="9">
        <v>75.1</v>
      </c>
      <c r="T16" s="18">
        <f t="shared" si="3"/>
        <v>235.1</v>
      </c>
    </row>
    <row r="17" ht="14.25" spans="2:20">
      <c r="B17" s="3" t="s">
        <v>53</v>
      </c>
      <c r="C17" s="3" t="s">
        <v>54</v>
      </c>
      <c r="D17" s="2" t="s">
        <v>55</v>
      </c>
      <c r="E17" s="3" t="s">
        <v>20</v>
      </c>
      <c r="F17" s="3" t="s">
        <v>56</v>
      </c>
      <c r="G17" s="16" t="s">
        <v>57</v>
      </c>
      <c r="H17" s="1">
        <v>92.3</v>
      </c>
      <c r="I17" s="1">
        <v>90.3</v>
      </c>
      <c r="J17" s="1">
        <f t="shared" si="1"/>
        <v>91.3</v>
      </c>
      <c r="K17" s="11">
        <v>91.3</v>
      </c>
      <c r="L17" s="3">
        <v>89.3</v>
      </c>
      <c r="M17" s="3">
        <v>90.7</v>
      </c>
      <c r="N17" s="3">
        <f t="shared" si="5"/>
        <v>90</v>
      </c>
      <c r="O17" s="8">
        <v>90</v>
      </c>
      <c r="P17" s="13">
        <v>80</v>
      </c>
      <c r="Q17" s="13">
        <v>78.1</v>
      </c>
      <c r="R17" s="13">
        <f t="shared" si="4"/>
        <v>79.05</v>
      </c>
      <c r="S17" s="9">
        <v>79.1</v>
      </c>
      <c r="T17" s="18">
        <f t="shared" si="3"/>
        <v>260.4</v>
      </c>
    </row>
    <row r="18" ht="14.25" spans="2:20">
      <c r="B18" s="3"/>
      <c r="C18" s="3" t="s">
        <v>58</v>
      </c>
      <c r="D18" s="2" t="s">
        <v>59</v>
      </c>
      <c r="E18" s="3"/>
      <c r="F18" s="3"/>
      <c r="G18" s="16"/>
      <c r="H18" s="1" t="s">
        <v>21</v>
      </c>
      <c r="I18" s="1" t="s">
        <v>21</v>
      </c>
      <c r="J18" s="1" t="s">
        <v>22</v>
      </c>
      <c r="K18" s="11">
        <v>0</v>
      </c>
      <c r="L18" s="1" t="s">
        <v>21</v>
      </c>
      <c r="M18" s="1" t="s">
        <v>21</v>
      </c>
      <c r="N18" s="1" t="s">
        <v>22</v>
      </c>
      <c r="O18" s="8">
        <v>0</v>
      </c>
      <c r="P18" s="1" t="s">
        <v>21</v>
      </c>
      <c r="Q18" s="1" t="s">
        <v>21</v>
      </c>
      <c r="R18" s="1" t="s">
        <v>22</v>
      </c>
      <c r="S18" s="9">
        <v>0</v>
      </c>
      <c r="T18" s="18">
        <f t="shared" si="3"/>
        <v>0</v>
      </c>
    </row>
    <row r="19" ht="14.25" spans="2:20">
      <c r="B19" s="3"/>
      <c r="C19" s="3" t="s">
        <v>60</v>
      </c>
      <c r="D19" s="2" t="s">
        <v>61</v>
      </c>
      <c r="E19" s="3"/>
      <c r="F19" s="3"/>
      <c r="G19" s="16"/>
      <c r="H19" s="1">
        <v>89.7</v>
      </c>
      <c r="I19" s="1">
        <v>90.3</v>
      </c>
      <c r="J19" s="1">
        <f t="shared" si="1"/>
        <v>90</v>
      </c>
      <c r="K19" s="11">
        <v>90</v>
      </c>
      <c r="L19" s="17">
        <v>63.9</v>
      </c>
      <c r="M19" s="18"/>
      <c r="N19" s="3" t="s">
        <v>22</v>
      </c>
      <c r="O19" s="8">
        <v>63.9</v>
      </c>
      <c r="P19" s="13">
        <v>59.2</v>
      </c>
      <c r="Q19" s="13">
        <v>77.2</v>
      </c>
      <c r="R19" s="13">
        <f t="shared" si="4"/>
        <v>68.2</v>
      </c>
      <c r="S19" s="9">
        <v>68.2</v>
      </c>
      <c r="T19" s="18">
        <f t="shared" si="3"/>
        <v>222.1</v>
      </c>
    </row>
    <row r="20" ht="14.25" spans="2:20">
      <c r="B20" s="3"/>
      <c r="C20" s="3" t="s">
        <v>62</v>
      </c>
      <c r="D20" s="2" t="s">
        <v>63</v>
      </c>
      <c r="E20" s="3"/>
      <c r="F20" s="3"/>
      <c r="G20" s="16"/>
      <c r="H20" s="1">
        <v>78</v>
      </c>
      <c r="I20" s="1">
        <v>75.8</v>
      </c>
      <c r="J20" s="1">
        <f t="shared" si="1"/>
        <v>76.9</v>
      </c>
      <c r="K20" s="11">
        <v>76.9</v>
      </c>
      <c r="L20" s="3">
        <v>69.5</v>
      </c>
      <c r="M20" s="3">
        <v>68.9</v>
      </c>
      <c r="N20" s="3">
        <f t="shared" si="5"/>
        <v>69.2</v>
      </c>
      <c r="O20" s="8">
        <v>69.2</v>
      </c>
      <c r="P20" s="13">
        <v>46</v>
      </c>
      <c r="Q20" s="13">
        <v>44.8</v>
      </c>
      <c r="R20" s="13">
        <f t="shared" si="4"/>
        <v>45.4</v>
      </c>
      <c r="S20" s="9">
        <v>45.4</v>
      </c>
      <c r="T20" s="18">
        <f t="shared" si="3"/>
        <v>191.5</v>
      </c>
    </row>
  </sheetData>
  <mergeCells count="29">
    <mergeCell ref="B2:T2"/>
    <mergeCell ref="H3:K3"/>
    <mergeCell ref="L3:O3"/>
    <mergeCell ref="P3:S3"/>
    <mergeCell ref="L15:M15"/>
    <mergeCell ref="L19:M19"/>
    <mergeCell ref="B3:B4"/>
    <mergeCell ref="B5:B8"/>
    <mergeCell ref="B9:B12"/>
    <mergeCell ref="B13:B16"/>
    <mergeCell ref="B17:B20"/>
    <mergeCell ref="C3:C4"/>
    <mergeCell ref="D3:D4"/>
    <mergeCell ref="E3:E4"/>
    <mergeCell ref="E5:E8"/>
    <mergeCell ref="E9:E12"/>
    <mergeCell ref="E13:E16"/>
    <mergeCell ref="E17:E20"/>
    <mergeCell ref="F3:F4"/>
    <mergeCell ref="F5:F8"/>
    <mergeCell ref="F9:F12"/>
    <mergeCell ref="F13:F16"/>
    <mergeCell ref="F17:F20"/>
    <mergeCell ref="G3:G4"/>
    <mergeCell ref="G5:G8"/>
    <mergeCell ref="G9:G12"/>
    <mergeCell ref="G13:G16"/>
    <mergeCell ref="G17:G20"/>
    <mergeCell ref="T3:T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32"/>
  <sheetViews>
    <sheetView workbookViewId="0">
      <selection activeCell="X17" sqref="X17"/>
    </sheetView>
  </sheetViews>
  <sheetFormatPr defaultColWidth="8.89166666666667" defaultRowHeight="13.5"/>
  <cols>
    <col min="2" max="2" width="4.375" customWidth="1"/>
    <col min="3" max="3" width="12.375" customWidth="1"/>
    <col min="4" max="4" width="5.875" customWidth="1"/>
    <col min="5" max="5" width="7.375" customWidth="1"/>
    <col min="6" max="8" width="2.875" customWidth="1"/>
    <col min="9" max="9" width="5.75" customWidth="1"/>
    <col min="10" max="10" width="4.375" customWidth="1"/>
    <col min="12" max="12" width="7.375" customWidth="1"/>
    <col min="13" max="13" width="12.375" customWidth="1"/>
    <col min="14" max="14" width="5.875" customWidth="1"/>
    <col min="15" max="15" width="4.375" customWidth="1"/>
    <col min="16" max="16" width="4.875" customWidth="1"/>
    <col min="17" max="17" width="5.75" customWidth="1"/>
    <col min="18" max="18" width="4.875" customWidth="1"/>
    <col min="19" max="19" width="4.375" customWidth="1"/>
    <col min="20" max="20" width="5.875" customWidth="1"/>
    <col min="21" max="21" width="12.125" customWidth="1"/>
    <col min="22" max="22" width="5.44166666666667" customWidth="1"/>
  </cols>
  <sheetData>
    <row r="2" ht="14.25" spans="2:21">
      <c r="B2" s="1" t="s">
        <v>64</v>
      </c>
      <c r="C2" s="1" t="s">
        <v>65</v>
      </c>
      <c r="D2" s="1" t="s">
        <v>2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70</v>
      </c>
      <c r="J2" s="1" t="s">
        <v>71</v>
      </c>
      <c r="K2" s="4"/>
      <c r="L2" s="6" t="s">
        <v>66</v>
      </c>
      <c r="M2" s="6" t="s">
        <v>65</v>
      </c>
      <c r="N2" s="6" t="s">
        <v>2</v>
      </c>
      <c r="O2" s="6" t="s">
        <v>72</v>
      </c>
      <c r="P2" s="6" t="s">
        <v>70</v>
      </c>
      <c r="Q2" s="6" t="s">
        <v>73</v>
      </c>
      <c r="R2" s="6" t="s">
        <v>70</v>
      </c>
      <c r="S2" s="6" t="s">
        <v>72</v>
      </c>
      <c r="T2" s="6" t="s">
        <v>2</v>
      </c>
      <c r="U2" s="6" t="s">
        <v>65</v>
      </c>
    </row>
    <row r="3" ht="14.25" spans="2:21">
      <c r="B3" s="1">
        <v>1</v>
      </c>
      <c r="C3" s="2" t="s">
        <v>28</v>
      </c>
      <c r="D3" s="3" t="s">
        <v>27</v>
      </c>
      <c r="E3" s="1">
        <v>3</v>
      </c>
      <c r="F3" s="1">
        <v>2</v>
      </c>
      <c r="G3" s="1">
        <v>0</v>
      </c>
      <c r="H3" s="1">
        <v>1</v>
      </c>
      <c r="I3" s="1">
        <f>选手总表!T8</f>
        <v>174.8</v>
      </c>
      <c r="J3" s="1">
        <f>F3*2+G3*1</f>
        <v>4</v>
      </c>
      <c r="K3" s="4"/>
      <c r="L3" s="6" t="s">
        <v>74</v>
      </c>
      <c r="M3" s="6" t="s">
        <v>75</v>
      </c>
      <c r="N3" s="6" t="s">
        <v>16</v>
      </c>
      <c r="O3" s="6" t="str">
        <f>IF(Q3&gt;=1.1,"胜",IF(Q3&lt;=-1.1,"负","平"))</f>
        <v>平</v>
      </c>
      <c r="P3" s="7">
        <v>79.9</v>
      </c>
      <c r="Q3" s="6">
        <f t="shared" ref="Q3:Q8" si="0">P3-R3</f>
        <v>-0.5</v>
      </c>
      <c r="R3" s="7">
        <v>80.4</v>
      </c>
      <c r="S3" s="6" t="str">
        <f>IF(Q3&gt;=1.1,"负",IF(Q3&lt;=-1.1,"胜","平"))</f>
        <v>平</v>
      </c>
      <c r="T3" s="6" t="s">
        <v>23</v>
      </c>
      <c r="U3" s="6" t="s">
        <v>24</v>
      </c>
    </row>
    <row r="4" ht="14.25" spans="2:21">
      <c r="B4" s="1">
        <v>2</v>
      </c>
      <c r="C4" s="2" t="s">
        <v>17</v>
      </c>
      <c r="D4" s="3" t="s">
        <v>16</v>
      </c>
      <c r="E4" s="1">
        <v>3</v>
      </c>
      <c r="F4" s="1">
        <v>1</v>
      </c>
      <c r="G4" s="1">
        <v>1</v>
      </c>
      <c r="H4" s="1">
        <v>1</v>
      </c>
      <c r="I4" s="1">
        <f>选手总表!T5</f>
        <v>164</v>
      </c>
      <c r="J4" s="1">
        <f>F4*2+G4*1</f>
        <v>3</v>
      </c>
      <c r="K4" s="4"/>
      <c r="L4" s="6"/>
      <c r="M4" s="6" t="s">
        <v>26</v>
      </c>
      <c r="N4" s="6" t="s">
        <v>25</v>
      </c>
      <c r="O4" s="6" t="str">
        <f>IF(Q4&gt;=1.1,"胜",IF(Q4&lt;=-1.1,"负","平"))</f>
        <v>负</v>
      </c>
      <c r="P4" s="7">
        <v>84.3</v>
      </c>
      <c r="Q4" s="6">
        <f t="shared" si="0"/>
        <v>-4.40000000000001</v>
      </c>
      <c r="R4" s="7">
        <v>88.7</v>
      </c>
      <c r="S4" s="6" t="str">
        <f>IF(Q4&gt;=1.1,"负",IF(Q4&lt;=-1.1,"胜","平"))</f>
        <v>胜</v>
      </c>
      <c r="T4" s="6" t="s">
        <v>27</v>
      </c>
      <c r="U4" s="6" t="s">
        <v>28</v>
      </c>
    </row>
    <row r="5" ht="14.25" spans="2:21">
      <c r="B5" s="1">
        <v>3</v>
      </c>
      <c r="C5" s="2" t="s">
        <v>26</v>
      </c>
      <c r="D5" s="3" t="s">
        <v>25</v>
      </c>
      <c r="E5" s="1">
        <v>3</v>
      </c>
      <c r="F5" s="1">
        <v>1</v>
      </c>
      <c r="G5" s="1">
        <v>0</v>
      </c>
      <c r="H5" s="1">
        <v>2</v>
      </c>
      <c r="I5" s="1">
        <f>选手总表!T7</f>
        <v>221.7</v>
      </c>
      <c r="J5" s="1">
        <f>F5*2+G5*1</f>
        <v>2</v>
      </c>
      <c r="K5" s="4"/>
      <c r="L5" s="6" t="s">
        <v>76</v>
      </c>
      <c r="M5" s="6" t="s">
        <v>75</v>
      </c>
      <c r="N5" s="6" t="s">
        <v>16</v>
      </c>
      <c r="O5" s="6" t="str">
        <f t="shared" ref="O5:O32" si="1">IF(Q5&gt;=1.1,"胜",IF(Q5&lt;=-1.1,"负","平"))</f>
        <v>胜</v>
      </c>
      <c r="P5" s="8">
        <v>84.1</v>
      </c>
      <c r="Q5" s="6">
        <f t="shared" si="0"/>
        <v>9.3</v>
      </c>
      <c r="R5" s="8">
        <v>74.8</v>
      </c>
      <c r="S5" s="6" t="str">
        <f t="shared" ref="S5:S32" si="2">IF(Q5&gt;=1.1,"负",IF(Q5&lt;=-1.1,"胜","平"))</f>
        <v>负</v>
      </c>
      <c r="T5" s="6" t="s">
        <v>25</v>
      </c>
      <c r="U5" s="6" t="s">
        <v>26</v>
      </c>
    </row>
    <row r="6" ht="14.25" spans="2:21">
      <c r="B6" s="1">
        <v>4</v>
      </c>
      <c r="C6" s="2" t="s">
        <v>24</v>
      </c>
      <c r="D6" s="3" t="s">
        <v>23</v>
      </c>
      <c r="E6" s="1">
        <v>3</v>
      </c>
      <c r="F6" s="1">
        <v>0</v>
      </c>
      <c r="G6" s="1">
        <v>1</v>
      </c>
      <c r="H6" s="1">
        <v>2</v>
      </c>
      <c r="I6" s="1">
        <f>选手总表!T6</f>
        <v>213.1</v>
      </c>
      <c r="J6" s="1">
        <f>F6*2+G6*1</f>
        <v>1</v>
      </c>
      <c r="K6" s="4"/>
      <c r="L6" s="6"/>
      <c r="M6" s="6" t="s">
        <v>24</v>
      </c>
      <c r="N6" s="6" t="s">
        <v>23</v>
      </c>
      <c r="O6" s="6" t="str">
        <f t="shared" si="1"/>
        <v>负</v>
      </c>
      <c r="P6" s="8">
        <v>81.1</v>
      </c>
      <c r="Q6" s="6">
        <f t="shared" si="0"/>
        <v>-5</v>
      </c>
      <c r="R6" s="8">
        <v>86.1</v>
      </c>
      <c r="S6" s="6" t="str">
        <f t="shared" si="2"/>
        <v>胜</v>
      </c>
      <c r="T6" s="6" t="s">
        <v>27</v>
      </c>
      <c r="U6" s="6" t="s">
        <v>28</v>
      </c>
    </row>
    <row r="7" ht="14.25" spans="2:21">
      <c r="B7" s="4"/>
      <c r="C7" s="4"/>
      <c r="D7" s="4"/>
      <c r="E7" s="4"/>
      <c r="F7" s="4"/>
      <c r="G7" s="4"/>
      <c r="H7" s="4"/>
      <c r="I7" s="4"/>
      <c r="J7" s="4"/>
      <c r="K7" s="4"/>
      <c r="L7" s="6" t="s">
        <v>77</v>
      </c>
      <c r="M7" s="6" t="s">
        <v>75</v>
      </c>
      <c r="N7" s="6" t="s">
        <v>16</v>
      </c>
      <c r="O7" s="6" t="s">
        <v>69</v>
      </c>
      <c r="P7" s="9">
        <v>0</v>
      </c>
      <c r="Q7" s="6">
        <f t="shared" si="0"/>
        <v>0</v>
      </c>
      <c r="R7" s="9">
        <v>0</v>
      </c>
      <c r="S7" s="6" t="s">
        <v>69</v>
      </c>
      <c r="T7" s="6" t="s">
        <v>27</v>
      </c>
      <c r="U7" s="6" t="s">
        <v>28</v>
      </c>
    </row>
    <row r="8" ht="14.25" spans="2:21">
      <c r="B8" s="4"/>
      <c r="C8" s="4"/>
      <c r="D8" s="4"/>
      <c r="E8" s="4"/>
      <c r="F8" s="4"/>
      <c r="G8" s="4"/>
      <c r="H8" s="4"/>
      <c r="I8" s="4"/>
      <c r="J8" s="4"/>
      <c r="K8" s="4"/>
      <c r="L8" s="6"/>
      <c r="M8" s="6" t="s">
        <v>24</v>
      </c>
      <c r="N8" s="6" t="s">
        <v>23</v>
      </c>
      <c r="O8" s="6" t="str">
        <f t="shared" si="1"/>
        <v>负</v>
      </c>
      <c r="P8" s="9">
        <v>51.6</v>
      </c>
      <c r="Q8" s="6">
        <f t="shared" si="0"/>
        <v>-11</v>
      </c>
      <c r="R8" s="9">
        <v>62.6</v>
      </c>
      <c r="S8" s="6" t="str">
        <f t="shared" si="2"/>
        <v>胜</v>
      </c>
      <c r="T8" s="6" t="s">
        <v>25</v>
      </c>
      <c r="U8" s="6" t="s">
        <v>26</v>
      </c>
    </row>
    <row r="9" ht="14.25" spans="2:21">
      <c r="B9" s="5"/>
      <c r="C9" s="5"/>
      <c r="D9" s="5"/>
      <c r="E9" s="5"/>
      <c r="F9" s="5"/>
      <c r="G9" s="5"/>
      <c r="H9" s="5"/>
      <c r="I9" s="5"/>
      <c r="J9" s="5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14.25" spans="2:21">
      <c r="B10" s="1" t="s">
        <v>64</v>
      </c>
      <c r="C10" s="1" t="s">
        <v>65</v>
      </c>
      <c r="D10" s="1" t="s">
        <v>2</v>
      </c>
      <c r="E10" s="1" t="s">
        <v>66</v>
      </c>
      <c r="F10" s="1" t="s">
        <v>67</v>
      </c>
      <c r="G10" s="1" t="s">
        <v>68</v>
      </c>
      <c r="H10" s="1" t="s">
        <v>69</v>
      </c>
      <c r="I10" s="1" t="s">
        <v>70</v>
      </c>
      <c r="J10" s="1" t="s">
        <v>71</v>
      </c>
      <c r="K10" s="4"/>
      <c r="L10" s="6" t="s">
        <v>66</v>
      </c>
      <c r="M10" s="6" t="s">
        <v>65</v>
      </c>
      <c r="N10" s="6" t="s">
        <v>2</v>
      </c>
      <c r="O10" s="6" t="s">
        <v>72</v>
      </c>
      <c r="P10" s="6" t="s">
        <v>70</v>
      </c>
      <c r="Q10" s="6" t="s">
        <v>73</v>
      </c>
      <c r="R10" s="6" t="s">
        <v>70</v>
      </c>
      <c r="S10" s="6" t="s">
        <v>72</v>
      </c>
      <c r="T10" s="6" t="s">
        <v>2</v>
      </c>
      <c r="U10" s="6" t="s">
        <v>65</v>
      </c>
    </row>
    <row r="11" ht="14.25" spans="2:21">
      <c r="B11" s="1">
        <v>1</v>
      </c>
      <c r="C11" s="2" t="s">
        <v>36</v>
      </c>
      <c r="D11" s="3" t="s">
        <v>35</v>
      </c>
      <c r="E11" s="1">
        <v>3</v>
      </c>
      <c r="F11" s="1">
        <v>3</v>
      </c>
      <c r="G11" s="1">
        <v>0</v>
      </c>
      <c r="H11" s="1">
        <v>0</v>
      </c>
      <c r="I11" s="1">
        <f>选手总表!T10</f>
        <v>275.7</v>
      </c>
      <c r="J11" s="1">
        <f>F11*2+G11*1</f>
        <v>6</v>
      </c>
      <c r="K11" s="4"/>
      <c r="L11" s="6" t="s">
        <v>74</v>
      </c>
      <c r="M11" s="6" t="s">
        <v>31</v>
      </c>
      <c r="N11" s="6" t="s">
        <v>30</v>
      </c>
      <c r="O11" s="6" t="str">
        <f t="shared" si="1"/>
        <v>胜</v>
      </c>
      <c r="P11" s="7">
        <v>93.6</v>
      </c>
      <c r="Q11" s="6">
        <f t="shared" ref="Q11:Q16" si="3">P11-R11</f>
        <v>10.5</v>
      </c>
      <c r="R11" s="7">
        <v>83.1</v>
      </c>
      <c r="S11" s="6" t="str">
        <f t="shared" si="2"/>
        <v>负</v>
      </c>
      <c r="T11" s="6" t="s">
        <v>39</v>
      </c>
      <c r="U11" s="6" t="s">
        <v>40</v>
      </c>
    </row>
    <row r="12" ht="14.25" spans="2:21">
      <c r="B12" s="1">
        <v>2</v>
      </c>
      <c r="C12" s="2" t="s">
        <v>31</v>
      </c>
      <c r="D12" s="3" t="s">
        <v>30</v>
      </c>
      <c r="E12" s="1">
        <v>3</v>
      </c>
      <c r="F12" s="1">
        <v>2</v>
      </c>
      <c r="G12" s="1">
        <v>0</v>
      </c>
      <c r="H12" s="1">
        <v>1</v>
      </c>
      <c r="I12" s="1">
        <f>选手总表!T9</f>
        <v>273</v>
      </c>
      <c r="J12" s="1">
        <f>F12*2+G12*1</f>
        <v>4</v>
      </c>
      <c r="K12" s="4"/>
      <c r="L12" s="6"/>
      <c r="M12" s="6" t="s">
        <v>36</v>
      </c>
      <c r="N12" s="6" t="s">
        <v>35</v>
      </c>
      <c r="O12" s="6" t="str">
        <f t="shared" si="1"/>
        <v>胜</v>
      </c>
      <c r="P12" s="7">
        <v>92.3</v>
      </c>
      <c r="Q12" s="6">
        <f t="shared" si="3"/>
        <v>11.9</v>
      </c>
      <c r="R12" s="7">
        <v>80.4</v>
      </c>
      <c r="S12" s="6" t="str">
        <f t="shared" si="2"/>
        <v>负</v>
      </c>
      <c r="T12" s="6" t="s">
        <v>37</v>
      </c>
      <c r="U12" s="6" t="s">
        <v>38</v>
      </c>
    </row>
    <row r="13" ht="14.25" spans="2:21">
      <c r="B13" s="1">
        <v>3</v>
      </c>
      <c r="C13" s="2" t="s">
        <v>40</v>
      </c>
      <c r="D13" s="3" t="s">
        <v>39</v>
      </c>
      <c r="E13" s="1">
        <v>3</v>
      </c>
      <c r="F13" s="1">
        <v>1</v>
      </c>
      <c r="G13" s="1">
        <v>0</v>
      </c>
      <c r="H13" s="1">
        <v>2</v>
      </c>
      <c r="I13" s="1">
        <f>选手总表!T12</f>
        <v>243.4</v>
      </c>
      <c r="J13" s="1">
        <f t="shared" ref="J11:J14" si="4">F13*2+G13*1</f>
        <v>2</v>
      </c>
      <c r="K13" s="4"/>
      <c r="L13" s="6" t="s">
        <v>76</v>
      </c>
      <c r="M13" s="6" t="s">
        <v>31</v>
      </c>
      <c r="N13" s="6" t="s">
        <v>30</v>
      </c>
      <c r="O13" s="6" t="str">
        <f t="shared" si="1"/>
        <v>胜</v>
      </c>
      <c r="P13" s="8">
        <v>89.6</v>
      </c>
      <c r="Q13" s="6">
        <f t="shared" si="3"/>
        <v>14</v>
      </c>
      <c r="R13" s="8">
        <v>75.6</v>
      </c>
      <c r="S13" s="6" t="str">
        <f t="shared" si="2"/>
        <v>负</v>
      </c>
      <c r="T13" s="6" t="s">
        <v>37</v>
      </c>
      <c r="U13" s="6" t="s">
        <v>38</v>
      </c>
    </row>
    <row r="14" ht="14.25" spans="2:21">
      <c r="B14" s="1">
        <v>4</v>
      </c>
      <c r="C14" s="2" t="s">
        <v>38</v>
      </c>
      <c r="D14" s="3" t="s">
        <v>37</v>
      </c>
      <c r="E14" s="1">
        <v>3</v>
      </c>
      <c r="F14" s="1">
        <v>0</v>
      </c>
      <c r="G14" s="1">
        <v>0</v>
      </c>
      <c r="H14" s="1">
        <v>3</v>
      </c>
      <c r="I14" s="1">
        <f>选手总表!T11</f>
        <v>156</v>
      </c>
      <c r="J14" s="1">
        <f t="shared" si="4"/>
        <v>0</v>
      </c>
      <c r="K14" s="4"/>
      <c r="L14" s="6"/>
      <c r="M14" s="6" t="s">
        <v>36</v>
      </c>
      <c r="N14" s="6" t="s">
        <v>35</v>
      </c>
      <c r="O14" s="6" t="str">
        <f t="shared" si="1"/>
        <v>胜</v>
      </c>
      <c r="P14" s="8">
        <v>90.6</v>
      </c>
      <c r="Q14" s="6">
        <f t="shared" si="3"/>
        <v>10.2</v>
      </c>
      <c r="R14" s="8">
        <v>80.4</v>
      </c>
      <c r="S14" s="6" t="str">
        <f t="shared" si="2"/>
        <v>负</v>
      </c>
      <c r="T14" s="6" t="s">
        <v>39</v>
      </c>
      <c r="U14" s="6" t="s">
        <v>40</v>
      </c>
    </row>
    <row r="15" ht="14.25" spans="2:21">
      <c r="B15" s="4"/>
      <c r="C15" s="4"/>
      <c r="D15" s="4"/>
      <c r="E15" s="4"/>
      <c r="F15" s="4"/>
      <c r="G15" s="4"/>
      <c r="H15" s="4"/>
      <c r="I15" s="4"/>
      <c r="J15" s="4"/>
      <c r="K15" s="4"/>
      <c r="L15" s="6" t="s">
        <v>77</v>
      </c>
      <c r="M15" s="6" t="s">
        <v>31</v>
      </c>
      <c r="N15" s="6" t="s">
        <v>30</v>
      </c>
      <c r="O15" s="6" t="str">
        <f t="shared" si="1"/>
        <v>负</v>
      </c>
      <c r="P15" s="9">
        <v>89.8</v>
      </c>
      <c r="Q15" s="6">
        <f t="shared" si="3"/>
        <v>-3</v>
      </c>
      <c r="R15" s="9">
        <v>92.8</v>
      </c>
      <c r="S15" s="6" t="str">
        <f t="shared" si="2"/>
        <v>胜</v>
      </c>
      <c r="T15" s="6" t="s">
        <v>35</v>
      </c>
      <c r="U15" s="12" t="s">
        <v>36</v>
      </c>
    </row>
    <row r="16" ht="14.25" spans="2:21">
      <c r="B16" s="4"/>
      <c r="C16" s="4"/>
      <c r="D16" s="4"/>
      <c r="E16" s="4"/>
      <c r="F16" s="4"/>
      <c r="G16" s="4"/>
      <c r="H16" s="4"/>
      <c r="I16" s="4"/>
      <c r="J16" s="4"/>
      <c r="K16" s="4"/>
      <c r="L16" s="6"/>
      <c r="M16" s="6" t="s">
        <v>38</v>
      </c>
      <c r="N16" s="6" t="s">
        <v>37</v>
      </c>
      <c r="O16" s="6" t="str">
        <f t="shared" si="1"/>
        <v>负</v>
      </c>
      <c r="P16" s="9">
        <v>0</v>
      </c>
      <c r="Q16" s="6">
        <f t="shared" si="3"/>
        <v>-79.9</v>
      </c>
      <c r="R16" s="9">
        <v>79.9</v>
      </c>
      <c r="S16" s="6" t="str">
        <f t="shared" si="2"/>
        <v>胜</v>
      </c>
      <c r="T16" s="6" t="s">
        <v>39</v>
      </c>
      <c r="U16" s="6" t="s">
        <v>40</v>
      </c>
    </row>
    <row r="17" ht="14.25" spans="2:21">
      <c r="B17" s="5"/>
      <c r="C17" s="5"/>
      <c r="D17" s="5"/>
      <c r="E17" s="5"/>
      <c r="F17" s="5"/>
      <c r="G17" s="5"/>
      <c r="H17" s="5"/>
      <c r="I17" s="5"/>
      <c r="J17" s="5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ht="14.25" spans="2:21">
      <c r="B18" s="1" t="s">
        <v>64</v>
      </c>
      <c r="C18" s="1" t="s">
        <v>65</v>
      </c>
      <c r="D18" s="1" t="s">
        <v>2</v>
      </c>
      <c r="E18" s="1" t="s">
        <v>66</v>
      </c>
      <c r="F18" s="1" t="s">
        <v>67</v>
      </c>
      <c r="G18" s="1" t="s">
        <v>68</v>
      </c>
      <c r="H18" s="1" t="s">
        <v>69</v>
      </c>
      <c r="I18" s="1" t="s">
        <v>70</v>
      </c>
      <c r="J18" s="1" t="s">
        <v>71</v>
      </c>
      <c r="K18" s="4"/>
      <c r="L18" s="6" t="s">
        <v>66</v>
      </c>
      <c r="M18" s="6" t="s">
        <v>65</v>
      </c>
      <c r="N18" s="6" t="s">
        <v>2</v>
      </c>
      <c r="O18" s="6" t="s">
        <v>72</v>
      </c>
      <c r="P18" s="6" t="s">
        <v>70</v>
      </c>
      <c r="Q18" s="6" t="s">
        <v>73</v>
      </c>
      <c r="R18" s="6" t="s">
        <v>70</v>
      </c>
      <c r="S18" s="6" t="s">
        <v>72</v>
      </c>
      <c r="T18" s="6" t="s">
        <v>2</v>
      </c>
      <c r="U18" s="6" t="s">
        <v>65</v>
      </c>
    </row>
    <row r="19" ht="14.25" spans="2:21">
      <c r="B19" s="1">
        <v>1</v>
      </c>
      <c r="C19" s="2" t="s">
        <v>43</v>
      </c>
      <c r="D19" s="3" t="s">
        <v>42</v>
      </c>
      <c r="E19" s="1">
        <v>3</v>
      </c>
      <c r="F19" s="1">
        <v>2</v>
      </c>
      <c r="G19" s="1">
        <v>0</v>
      </c>
      <c r="H19" s="1">
        <v>1</v>
      </c>
      <c r="I19" s="1">
        <f>选手总表!T13</f>
        <v>237</v>
      </c>
      <c r="J19" s="1">
        <f>F19*2+G19*1</f>
        <v>4</v>
      </c>
      <c r="K19" s="4"/>
      <c r="L19" s="6" t="s">
        <v>74</v>
      </c>
      <c r="M19" s="6" t="s">
        <v>43</v>
      </c>
      <c r="N19" s="6" t="s">
        <v>42</v>
      </c>
      <c r="O19" s="6" t="str">
        <f t="shared" si="1"/>
        <v>胜</v>
      </c>
      <c r="P19" s="11">
        <v>96.1</v>
      </c>
      <c r="Q19" s="6">
        <f t="shared" ref="Q19:Q24" si="5">P19-R19</f>
        <v>14.7</v>
      </c>
      <c r="R19" s="11">
        <v>81.4</v>
      </c>
      <c r="S19" s="6" t="str">
        <f t="shared" si="2"/>
        <v>负</v>
      </c>
      <c r="T19" s="6" t="s">
        <v>51</v>
      </c>
      <c r="U19" s="6" t="s">
        <v>52</v>
      </c>
    </row>
    <row r="20" ht="14.25" spans="2:21">
      <c r="B20" s="1">
        <v>2</v>
      </c>
      <c r="C20" s="2" t="s">
        <v>52</v>
      </c>
      <c r="D20" s="3" t="s">
        <v>51</v>
      </c>
      <c r="E20" s="1">
        <v>3</v>
      </c>
      <c r="F20" s="1">
        <v>2</v>
      </c>
      <c r="G20" s="1">
        <v>0</v>
      </c>
      <c r="H20" s="1">
        <v>1</v>
      </c>
      <c r="I20" s="1">
        <f>选手总表!T16</f>
        <v>235.1</v>
      </c>
      <c r="J20" s="1">
        <f>F20*2+G20*1</f>
        <v>4</v>
      </c>
      <c r="K20" s="4"/>
      <c r="L20" s="6"/>
      <c r="M20" s="6" t="s">
        <v>48</v>
      </c>
      <c r="N20" s="6" t="s">
        <v>47</v>
      </c>
      <c r="O20" s="6" t="str">
        <f t="shared" si="1"/>
        <v>负</v>
      </c>
      <c r="P20" s="11">
        <v>77.3</v>
      </c>
      <c r="Q20" s="6">
        <f t="shared" si="5"/>
        <v>-11.2</v>
      </c>
      <c r="R20" s="11">
        <v>88.5</v>
      </c>
      <c r="S20" s="6" t="str">
        <f t="shared" si="2"/>
        <v>胜</v>
      </c>
      <c r="T20" s="6" t="s">
        <v>49</v>
      </c>
      <c r="U20" s="6" t="s">
        <v>50</v>
      </c>
    </row>
    <row r="21" ht="14.25" spans="2:21">
      <c r="B21" s="1">
        <v>3</v>
      </c>
      <c r="C21" s="2" t="s">
        <v>50</v>
      </c>
      <c r="D21" s="3" t="s">
        <v>49</v>
      </c>
      <c r="E21" s="1">
        <v>3</v>
      </c>
      <c r="F21" s="1">
        <v>2</v>
      </c>
      <c r="G21" s="1">
        <v>0</v>
      </c>
      <c r="H21" s="1">
        <v>1</v>
      </c>
      <c r="I21" s="1">
        <f>选手总表!T15</f>
        <v>223.8</v>
      </c>
      <c r="J21" s="1">
        <f>F21*2+G21*1</f>
        <v>4</v>
      </c>
      <c r="K21" s="4"/>
      <c r="L21" s="6" t="s">
        <v>76</v>
      </c>
      <c r="M21" s="6" t="s">
        <v>43</v>
      </c>
      <c r="N21" s="6" t="s">
        <v>42</v>
      </c>
      <c r="O21" s="6" t="str">
        <f t="shared" si="1"/>
        <v>胜</v>
      </c>
      <c r="P21" s="8">
        <v>90</v>
      </c>
      <c r="Q21" s="6">
        <f t="shared" si="5"/>
        <v>21.2</v>
      </c>
      <c r="R21" s="8">
        <v>68.8</v>
      </c>
      <c r="S21" s="6" t="str">
        <f t="shared" si="2"/>
        <v>负</v>
      </c>
      <c r="T21" s="6" t="s">
        <v>47</v>
      </c>
      <c r="U21" s="6" t="s">
        <v>48</v>
      </c>
    </row>
    <row r="22" ht="14.25" spans="2:21">
      <c r="B22" s="1">
        <v>4</v>
      </c>
      <c r="C22" s="2" t="s">
        <v>48</v>
      </c>
      <c r="D22" s="3" t="s">
        <v>47</v>
      </c>
      <c r="E22" s="1">
        <v>3</v>
      </c>
      <c r="F22" s="1">
        <v>0</v>
      </c>
      <c r="G22" s="1">
        <v>0</v>
      </c>
      <c r="H22" s="1">
        <v>3</v>
      </c>
      <c r="I22" s="1">
        <f>选手总表!T14</f>
        <v>146.1</v>
      </c>
      <c r="J22" s="1">
        <f>F22*2+G22*1</f>
        <v>0</v>
      </c>
      <c r="K22" s="4"/>
      <c r="L22" s="6"/>
      <c r="M22" s="6" t="s">
        <v>50</v>
      </c>
      <c r="N22" s="6" t="s">
        <v>49</v>
      </c>
      <c r="O22" s="6" t="str">
        <f t="shared" si="1"/>
        <v>负</v>
      </c>
      <c r="P22" s="8">
        <v>51.3</v>
      </c>
      <c r="Q22" s="6">
        <f t="shared" si="5"/>
        <v>-27.3</v>
      </c>
      <c r="R22" s="8">
        <v>78.6</v>
      </c>
      <c r="S22" s="6" t="str">
        <f t="shared" si="2"/>
        <v>胜</v>
      </c>
      <c r="T22" s="6" t="s">
        <v>51</v>
      </c>
      <c r="U22" s="6" t="s">
        <v>52</v>
      </c>
    </row>
    <row r="23" ht="14.25" spans="2:21">
      <c r="B23" s="4"/>
      <c r="C23" s="4"/>
      <c r="D23" s="4"/>
      <c r="E23" s="4"/>
      <c r="F23" s="4"/>
      <c r="G23" s="4"/>
      <c r="H23" s="4"/>
      <c r="I23" s="4"/>
      <c r="J23" s="4"/>
      <c r="K23" s="4"/>
      <c r="L23" s="6" t="s">
        <v>77</v>
      </c>
      <c r="M23" s="6" t="s">
        <v>43</v>
      </c>
      <c r="N23" s="6" t="s">
        <v>42</v>
      </c>
      <c r="O23" s="6" t="str">
        <f t="shared" si="1"/>
        <v>负</v>
      </c>
      <c r="P23" s="9">
        <v>50.9</v>
      </c>
      <c r="Q23" s="6">
        <f t="shared" si="5"/>
        <v>-33.1</v>
      </c>
      <c r="R23" s="9">
        <v>84</v>
      </c>
      <c r="S23" s="6" t="str">
        <f t="shared" si="2"/>
        <v>胜</v>
      </c>
      <c r="T23" s="6" t="s">
        <v>49</v>
      </c>
      <c r="U23" s="6" t="s">
        <v>50</v>
      </c>
    </row>
    <row r="24" ht="14.25" spans="2:21">
      <c r="B24" s="4"/>
      <c r="C24" s="4"/>
      <c r="D24" s="4"/>
      <c r="E24" s="4"/>
      <c r="F24" s="4"/>
      <c r="G24" s="4"/>
      <c r="H24" s="4"/>
      <c r="I24" s="4"/>
      <c r="J24" s="4"/>
      <c r="K24" s="4"/>
      <c r="L24" s="6"/>
      <c r="M24" s="6" t="s">
        <v>48</v>
      </c>
      <c r="N24" s="6" t="s">
        <v>47</v>
      </c>
      <c r="O24" s="6" t="str">
        <f t="shared" si="1"/>
        <v>负</v>
      </c>
      <c r="P24" s="9">
        <v>0</v>
      </c>
      <c r="Q24" s="6">
        <f t="shared" si="5"/>
        <v>-75.1</v>
      </c>
      <c r="R24" s="9">
        <v>75.1</v>
      </c>
      <c r="S24" s="6" t="str">
        <f t="shared" si="2"/>
        <v>胜</v>
      </c>
      <c r="T24" s="6" t="s">
        <v>51</v>
      </c>
      <c r="U24" s="6" t="s">
        <v>52</v>
      </c>
    </row>
    <row r="25" ht="14.25" spans="2:21">
      <c r="B25" s="5"/>
      <c r="C25" s="5"/>
      <c r="D25" s="5"/>
      <c r="E25" s="5"/>
      <c r="F25" s="5"/>
      <c r="G25" s="5"/>
      <c r="H25" s="5"/>
      <c r="I25" s="5"/>
      <c r="J25" s="5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ht="14.25" spans="2:21">
      <c r="B26" s="1" t="s">
        <v>64</v>
      </c>
      <c r="C26" s="1" t="s">
        <v>65</v>
      </c>
      <c r="D26" s="1" t="s">
        <v>2</v>
      </c>
      <c r="E26" s="1" t="s">
        <v>66</v>
      </c>
      <c r="F26" s="1" t="s">
        <v>67</v>
      </c>
      <c r="G26" s="1" t="s">
        <v>68</v>
      </c>
      <c r="H26" s="1" t="s">
        <v>69</v>
      </c>
      <c r="I26" s="1" t="s">
        <v>70</v>
      </c>
      <c r="J26" s="1" t="s">
        <v>71</v>
      </c>
      <c r="K26" s="4"/>
      <c r="L26" s="6" t="s">
        <v>66</v>
      </c>
      <c r="M26" s="6" t="s">
        <v>65</v>
      </c>
      <c r="N26" s="6" t="s">
        <v>2</v>
      </c>
      <c r="O26" s="6" t="s">
        <v>72</v>
      </c>
      <c r="P26" s="6" t="s">
        <v>70</v>
      </c>
      <c r="Q26" s="6" t="s">
        <v>73</v>
      </c>
      <c r="R26" s="6" t="s">
        <v>70</v>
      </c>
      <c r="S26" s="6" t="s">
        <v>72</v>
      </c>
      <c r="T26" s="6" t="s">
        <v>2</v>
      </c>
      <c r="U26" s="6" t="s">
        <v>65</v>
      </c>
    </row>
    <row r="27" ht="14.25" spans="2:21">
      <c r="B27" s="1">
        <v>1</v>
      </c>
      <c r="C27" s="2" t="s">
        <v>55</v>
      </c>
      <c r="D27" s="3" t="s">
        <v>54</v>
      </c>
      <c r="E27" s="1">
        <v>3</v>
      </c>
      <c r="F27" s="1">
        <v>3</v>
      </c>
      <c r="G27" s="1">
        <v>0</v>
      </c>
      <c r="H27" s="1">
        <v>0</v>
      </c>
      <c r="I27" s="1">
        <f>选手总表!T17</f>
        <v>260.4</v>
      </c>
      <c r="J27" s="1">
        <f>F27*2+G27*1</f>
        <v>6</v>
      </c>
      <c r="K27" s="4"/>
      <c r="L27" s="6" t="s">
        <v>74</v>
      </c>
      <c r="M27" s="6" t="s">
        <v>55</v>
      </c>
      <c r="N27" s="6" t="s">
        <v>54</v>
      </c>
      <c r="O27" s="6" t="str">
        <f t="shared" si="1"/>
        <v>胜</v>
      </c>
      <c r="P27" s="11">
        <v>91.3</v>
      </c>
      <c r="Q27" s="6">
        <f t="shared" ref="Q27:Q32" si="6">P27-R27</f>
        <v>91.3</v>
      </c>
      <c r="R27" s="11">
        <v>0</v>
      </c>
      <c r="S27" s="6" t="str">
        <f t="shared" si="2"/>
        <v>负</v>
      </c>
      <c r="T27" s="6" t="s">
        <v>58</v>
      </c>
      <c r="U27" s="6" t="s">
        <v>59</v>
      </c>
    </row>
    <row r="28" ht="14.25" spans="2:21">
      <c r="B28" s="1">
        <v>2</v>
      </c>
      <c r="C28" s="2" t="s">
        <v>61</v>
      </c>
      <c r="D28" s="3" t="s">
        <v>60</v>
      </c>
      <c r="E28" s="1">
        <v>3</v>
      </c>
      <c r="F28" s="1">
        <v>2</v>
      </c>
      <c r="G28" s="1">
        <v>0</v>
      </c>
      <c r="H28" s="1">
        <v>1</v>
      </c>
      <c r="I28" s="1">
        <f>选手总表!T19</f>
        <v>222.1</v>
      </c>
      <c r="J28" s="1">
        <f>F28*2+G28*1</f>
        <v>4</v>
      </c>
      <c r="K28" s="4"/>
      <c r="L28" s="6"/>
      <c r="M28" s="6" t="s">
        <v>61</v>
      </c>
      <c r="N28" s="6" t="s">
        <v>60</v>
      </c>
      <c r="O28" s="6" t="str">
        <f t="shared" si="1"/>
        <v>胜</v>
      </c>
      <c r="P28" s="11">
        <v>90</v>
      </c>
      <c r="Q28" s="6">
        <f t="shared" si="6"/>
        <v>13.1</v>
      </c>
      <c r="R28" s="11">
        <v>76.9</v>
      </c>
      <c r="S28" s="6" t="str">
        <f t="shared" si="2"/>
        <v>负</v>
      </c>
      <c r="T28" s="6" t="s">
        <v>62</v>
      </c>
      <c r="U28" s="6" t="s">
        <v>63</v>
      </c>
    </row>
    <row r="29" ht="14.25" spans="2:21">
      <c r="B29" s="1">
        <v>3</v>
      </c>
      <c r="C29" s="2" t="s">
        <v>63</v>
      </c>
      <c r="D29" s="3" t="s">
        <v>62</v>
      </c>
      <c r="E29" s="1">
        <v>3</v>
      </c>
      <c r="F29" s="1">
        <v>1</v>
      </c>
      <c r="G29" s="1">
        <v>0</v>
      </c>
      <c r="H29" s="1">
        <v>2</v>
      </c>
      <c r="I29" s="1">
        <f>选手总表!T20</f>
        <v>191.5</v>
      </c>
      <c r="J29" s="1">
        <f>F29*2+G29*1</f>
        <v>2</v>
      </c>
      <c r="K29" s="4"/>
      <c r="L29" s="6" t="s">
        <v>76</v>
      </c>
      <c r="M29" s="6" t="s">
        <v>55</v>
      </c>
      <c r="N29" s="6" t="s">
        <v>54</v>
      </c>
      <c r="O29" s="6" t="str">
        <f t="shared" si="1"/>
        <v>胜</v>
      </c>
      <c r="P29" s="8">
        <v>90</v>
      </c>
      <c r="Q29" s="6">
        <f t="shared" si="6"/>
        <v>26.1</v>
      </c>
      <c r="R29" s="8">
        <v>63.9</v>
      </c>
      <c r="S29" s="6" t="str">
        <f t="shared" si="2"/>
        <v>负</v>
      </c>
      <c r="T29" s="6" t="s">
        <v>60</v>
      </c>
      <c r="U29" s="6" t="s">
        <v>61</v>
      </c>
    </row>
    <row r="30" ht="14.25" spans="2:21">
      <c r="B30" s="1">
        <v>4</v>
      </c>
      <c r="C30" s="2" t="s">
        <v>59</v>
      </c>
      <c r="D30" s="3" t="s">
        <v>58</v>
      </c>
      <c r="E30" s="1">
        <v>3</v>
      </c>
      <c r="F30" s="1">
        <v>0</v>
      </c>
      <c r="G30" s="1">
        <v>0</v>
      </c>
      <c r="H30" s="1">
        <v>3</v>
      </c>
      <c r="I30" s="1">
        <f>选手总表!T18</f>
        <v>0</v>
      </c>
      <c r="J30" s="1">
        <f>F30*2+G30*1</f>
        <v>0</v>
      </c>
      <c r="K30" s="4"/>
      <c r="L30" s="6"/>
      <c r="M30" s="6" t="s">
        <v>59</v>
      </c>
      <c r="N30" s="6" t="s">
        <v>58</v>
      </c>
      <c r="O30" s="6" t="str">
        <f t="shared" si="1"/>
        <v>负</v>
      </c>
      <c r="P30" s="8">
        <v>0</v>
      </c>
      <c r="Q30" s="6">
        <f t="shared" si="6"/>
        <v>-69.2</v>
      </c>
      <c r="R30" s="8">
        <v>69.2</v>
      </c>
      <c r="S30" s="6" t="str">
        <f t="shared" si="2"/>
        <v>胜</v>
      </c>
      <c r="T30" s="6" t="s">
        <v>62</v>
      </c>
      <c r="U30" s="6" t="s">
        <v>63</v>
      </c>
    </row>
    <row r="31" ht="14.25" spans="2:21">
      <c r="B31" s="4"/>
      <c r="C31" s="4"/>
      <c r="D31" s="4"/>
      <c r="E31" s="4"/>
      <c r="F31" s="4"/>
      <c r="G31" s="4"/>
      <c r="H31" s="4"/>
      <c r="I31" s="4"/>
      <c r="J31" s="4"/>
      <c r="K31" s="4"/>
      <c r="L31" s="6" t="s">
        <v>77</v>
      </c>
      <c r="M31" s="6" t="s">
        <v>55</v>
      </c>
      <c r="N31" s="6" t="s">
        <v>54</v>
      </c>
      <c r="O31" s="6" t="str">
        <f t="shared" si="1"/>
        <v>胜</v>
      </c>
      <c r="P31" s="9">
        <v>79.1</v>
      </c>
      <c r="Q31" s="6">
        <f t="shared" si="6"/>
        <v>33.7</v>
      </c>
      <c r="R31" s="9">
        <v>45.4</v>
      </c>
      <c r="S31" s="6" t="str">
        <f t="shared" si="2"/>
        <v>负</v>
      </c>
      <c r="T31" s="6" t="s">
        <v>62</v>
      </c>
      <c r="U31" s="6" t="s">
        <v>63</v>
      </c>
    </row>
    <row r="32" ht="14.25" spans="2:21">
      <c r="B32" s="4"/>
      <c r="C32" s="4"/>
      <c r="D32" s="4"/>
      <c r="E32" s="4"/>
      <c r="F32" s="4"/>
      <c r="G32" s="4"/>
      <c r="H32" s="4"/>
      <c r="I32" s="4"/>
      <c r="J32" s="4"/>
      <c r="K32" s="4"/>
      <c r="L32" s="6"/>
      <c r="M32" s="6" t="s">
        <v>59</v>
      </c>
      <c r="N32" s="6" t="s">
        <v>58</v>
      </c>
      <c r="O32" s="6" t="str">
        <f t="shared" si="1"/>
        <v>负</v>
      </c>
      <c r="P32" s="9">
        <v>0</v>
      </c>
      <c r="Q32" s="6">
        <f t="shared" si="6"/>
        <v>-68.2</v>
      </c>
      <c r="R32" s="9">
        <v>68.2</v>
      </c>
      <c r="S32" s="6" t="str">
        <f t="shared" si="2"/>
        <v>胜</v>
      </c>
      <c r="T32" s="6" t="s">
        <v>60</v>
      </c>
      <c r="U32" s="6" t="s">
        <v>61</v>
      </c>
    </row>
  </sheetData>
  <sortState ref="C27:J30">
    <sortCondition ref="J27:J30" descending="1"/>
    <sortCondition ref="I27:I30" descending="1"/>
  </sortState>
  <mergeCells count="12">
    <mergeCell ref="L3:L4"/>
    <mergeCell ref="L5:L6"/>
    <mergeCell ref="L7:L8"/>
    <mergeCell ref="L11:L12"/>
    <mergeCell ref="L13:L14"/>
    <mergeCell ref="L15:L16"/>
    <mergeCell ref="L19:L20"/>
    <mergeCell ref="L21:L22"/>
    <mergeCell ref="L23:L24"/>
    <mergeCell ref="L27:L28"/>
    <mergeCell ref="L29:L30"/>
    <mergeCell ref="L31:L3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选手总表</vt:lpstr>
      <vt:lpstr>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2018-06-20T02:05:00Z</dcterms:created>
  <dcterms:modified xsi:type="dcterms:W3CDTF">2018-07-29T09:44:30Z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